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8"/>
  </bookViews>
  <sheets>
    <sheet name="прил 7.1" sheetId="19" r:id="rId1"/>
    <sheet name="прил 7" sheetId="20" r:id="rId2"/>
    <sheet name="прил 6.1" sheetId="17" r:id="rId3"/>
    <sheet name="прил 6" sheetId="18" r:id="rId4"/>
    <sheet name="прил 5.1" sheetId="15" r:id="rId5"/>
    <sheet name="прил 5" sheetId="16" r:id="rId6"/>
    <sheet name="прил 4.1" sheetId="13" r:id="rId7"/>
    <sheet name="прил 4" sheetId="14" r:id="rId8"/>
    <sheet name="прил 2 подуш" sheetId="1" r:id="rId9"/>
    <sheet name="прил 1.11" sheetId="2" r:id="rId10"/>
    <sheet name="прил 1.10" sheetId="3" r:id="rId11"/>
    <sheet name="прил 1.9" sheetId="4" r:id="rId12"/>
    <sheet name="прил 1.8" sheetId="5" r:id="rId13"/>
    <sheet name="прил 1.7" sheetId="6" r:id="rId14"/>
    <sheet name="прил 1.6" sheetId="7" r:id="rId15"/>
    <sheet name="прил 1.5" sheetId="8" r:id="rId16"/>
    <sheet name="прил 1.4" sheetId="9" r:id="rId17"/>
    <sheet name="прил 1.3" sheetId="10" r:id="rId18"/>
    <sheet name="прил 1.2" sheetId="11" r:id="rId19"/>
    <sheet name="прил 1.1" sheetId="12" r:id="rId20"/>
  </sheets>
  <externalReferences>
    <externalReference r:id="rId21"/>
  </externalReferences>
  <definedNames>
    <definedName name="_xlnm._FilterDatabase" localSheetId="13" hidden="1">'прил 1.7'!$A$5:$J$5</definedName>
    <definedName name="_xlnm.Print_Area" localSheetId="9">'прил 1.11'!$A$1:$O$66</definedName>
    <definedName name="_xlnm.Print_Area" localSheetId="12">'прил 1.8'!$A$1:$G$65</definedName>
    <definedName name="_xlnm.Print_Area" localSheetId="6">'прил 4.1'!$A$1:$C$20</definedName>
    <definedName name="_xlnm.Print_Area" localSheetId="5">'прил 5'!$A$1:$I$23</definedName>
    <definedName name="_xlnm.Print_Area" localSheetId="4">'прил 5.1'!$A$1:$C$145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6" l="1"/>
  <c r="C6" i="19" l="1"/>
  <c r="B6" i="19"/>
  <c r="C18" i="19"/>
  <c r="B18" i="19"/>
  <c r="E23" i="16" l="1"/>
  <c r="D23" i="16"/>
  <c r="G7" i="16" l="1"/>
  <c r="F7" i="16"/>
  <c r="E7" i="16"/>
  <c r="D7" i="16"/>
  <c r="I6" i="16"/>
  <c r="H6" i="16"/>
  <c r="I5" i="16"/>
  <c r="H5" i="16"/>
  <c r="F22" i="16"/>
  <c r="E21" i="16"/>
  <c r="D21" i="16"/>
  <c r="H21" i="16" s="1"/>
  <c r="E20" i="16"/>
  <c r="G20" i="16" s="1"/>
  <c r="I20" i="16" s="1"/>
  <c r="D20" i="16"/>
  <c r="H20" i="16" s="1"/>
  <c r="H19" i="16"/>
  <c r="G19" i="16"/>
  <c r="I19" i="16" s="1"/>
  <c r="E18" i="16"/>
  <c r="D18" i="16"/>
  <c r="H18" i="16" s="1"/>
  <c r="E17" i="16"/>
  <c r="D17" i="16"/>
  <c r="H17" i="16" s="1"/>
  <c r="F16" i="16"/>
  <c r="E15" i="16"/>
  <c r="D15" i="16"/>
  <c r="E14" i="16"/>
  <c r="E16" i="16" s="1"/>
  <c r="D14" i="16"/>
  <c r="H14" i="16" s="1"/>
  <c r="H13" i="16"/>
  <c r="I13" i="16"/>
  <c r="F12" i="16"/>
  <c r="E12" i="16"/>
  <c r="D12" i="16"/>
  <c r="H11" i="16"/>
  <c r="G11" i="16"/>
  <c r="I10" i="16"/>
  <c r="H10" i="16"/>
  <c r="G10" i="16"/>
  <c r="H9" i="16"/>
  <c r="G9" i="16"/>
  <c r="I9" i="16" s="1"/>
  <c r="E8" i="16"/>
  <c r="G8" i="16" s="1"/>
  <c r="I8" i="16" s="1"/>
  <c r="D8" i="16"/>
  <c r="F23" i="16" l="1"/>
  <c r="D22" i="16"/>
  <c r="G15" i="16"/>
  <c r="I15" i="16" s="1"/>
  <c r="H12" i="16"/>
  <c r="I7" i="16"/>
  <c r="H7" i="16"/>
  <c r="G14" i="16"/>
  <c r="G17" i="16"/>
  <c r="G18" i="16"/>
  <c r="I18" i="16" s="1"/>
  <c r="G12" i="16"/>
  <c r="I12" i="16" s="1"/>
  <c r="D16" i="16"/>
  <c r="H22" i="16"/>
  <c r="H8" i="16"/>
  <c r="I14" i="16"/>
  <c r="H15" i="16"/>
  <c r="H16" i="16" s="1"/>
  <c r="I17" i="16"/>
  <c r="G21" i="16"/>
  <c r="E22" i="16"/>
  <c r="I11" i="16"/>
  <c r="H23" i="16" l="1"/>
  <c r="I16" i="16"/>
  <c r="G16" i="16"/>
  <c r="G22" i="16"/>
  <c r="I21" i="16"/>
  <c r="I22" i="16" s="1"/>
  <c r="I23" i="16" l="1"/>
  <c r="G23" i="16"/>
  <c r="G18" i="20"/>
  <c r="G11" i="20"/>
  <c r="H19" i="20"/>
  <c r="H18" i="20"/>
  <c r="E15" i="20"/>
  <c r="D15" i="20"/>
  <c r="F11" i="20"/>
  <c r="G7" i="20"/>
  <c r="I18" i="20" s="1"/>
  <c r="F7" i="20"/>
  <c r="F18" i="20" s="1"/>
  <c r="I5" i="20"/>
  <c r="H5" i="20"/>
  <c r="F15" i="20" l="1"/>
  <c r="G15" i="20"/>
  <c r="F19" i="20"/>
  <c r="F20" i="20" s="1"/>
  <c r="H7" i="20"/>
  <c r="H11" i="20"/>
  <c r="G19" i="20"/>
  <c r="I7" i="20"/>
  <c r="I11" i="20"/>
  <c r="G20" i="20" l="1"/>
  <c r="G21" i="20" s="1"/>
  <c r="I19" i="20"/>
  <c r="H15" i="20"/>
  <c r="I15" i="20"/>
  <c r="F21" i="20"/>
  <c r="H20" i="20"/>
  <c r="I20" i="20" l="1"/>
  <c r="C15" i="17" l="1"/>
  <c r="B15" i="17"/>
  <c r="C6" i="17"/>
  <c r="B6" i="17"/>
  <c r="F7" i="18"/>
  <c r="G7" i="18"/>
  <c r="G6" i="18"/>
  <c r="F6" i="18"/>
  <c r="E8" i="18"/>
  <c r="D8" i="18"/>
  <c r="B66" i="4" l="1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E65" i="5"/>
  <c r="D65" i="5"/>
  <c r="C65" i="5"/>
  <c r="F67" i="7"/>
  <c r="E67" i="7"/>
  <c r="D67" i="7"/>
  <c r="C67" i="7"/>
  <c r="F67" i="8"/>
  <c r="E67" i="8"/>
  <c r="D67" i="8"/>
  <c r="C67" i="8"/>
  <c r="F67" i="9"/>
  <c r="E67" i="9"/>
  <c r="D67" i="9"/>
  <c r="C67" i="9"/>
  <c r="F67" i="10"/>
  <c r="E67" i="10"/>
  <c r="D67" i="10"/>
  <c r="C67" i="10"/>
  <c r="G6" i="10"/>
  <c r="F67" i="11"/>
  <c r="E67" i="11"/>
  <c r="D67" i="11"/>
  <c r="C67" i="11"/>
  <c r="F67" i="12"/>
  <c r="E67" i="12"/>
  <c r="D67" i="12"/>
  <c r="C67" i="12"/>
  <c r="F8" i="14" l="1"/>
  <c r="E8" i="14"/>
  <c r="H7" i="14"/>
  <c r="G7" i="14"/>
  <c r="H6" i="14"/>
  <c r="G6" i="14"/>
  <c r="W66" i="2" l="1"/>
  <c r="V66" i="2"/>
  <c r="U66" i="2"/>
  <c r="T66" i="2"/>
  <c r="S66" i="2"/>
  <c r="R66" i="2"/>
  <c r="W65" i="2"/>
  <c r="V65" i="2"/>
  <c r="U65" i="2"/>
  <c r="T65" i="2"/>
  <c r="S65" i="2"/>
  <c r="R65" i="2"/>
  <c r="W64" i="2"/>
  <c r="V64" i="2"/>
  <c r="U64" i="2"/>
  <c r="T64" i="2"/>
  <c r="S64" i="2"/>
  <c r="R64" i="2"/>
  <c r="W63" i="2"/>
  <c r="V63" i="2"/>
  <c r="U63" i="2"/>
  <c r="T63" i="2"/>
  <c r="S63" i="2"/>
  <c r="R63" i="2"/>
  <c r="W62" i="2"/>
  <c r="V62" i="2"/>
  <c r="U62" i="2"/>
  <c r="T62" i="2"/>
  <c r="S62" i="2"/>
  <c r="R62" i="2"/>
  <c r="W61" i="2"/>
  <c r="V61" i="2"/>
  <c r="U61" i="2"/>
  <c r="T61" i="2"/>
  <c r="S61" i="2"/>
  <c r="R61" i="2"/>
  <c r="W60" i="2"/>
  <c r="V60" i="2"/>
  <c r="U60" i="2"/>
  <c r="T60" i="2"/>
  <c r="S60" i="2"/>
  <c r="R60" i="2"/>
  <c r="W59" i="2"/>
  <c r="V59" i="2"/>
  <c r="U59" i="2"/>
  <c r="T59" i="2"/>
  <c r="S59" i="2"/>
  <c r="R59" i="2"/>
  <c r="W58" i="2"/>
  <c r="V58" i="2"/>
  <c r="U58" i="2"/>
  <c r="T58" i="2"/>
  <c r="S58" i="2"/>
  <c r="R58" i="2"/>
  <c r="W57" i="2"/>
  <c r="V57" i="2"/>
  <c r="U57" i="2"/>
  <c r="T57" i="2"/>
  <c r="S57" i="2"/>
  <c r="R57" i="2"/>
  <c r="W56" i="2"/>
  <c r="V56" i="2"/>
  <c r="U56" i="2"/>
  <c r="T56" i="2"/>
  <c r="S56" i="2"/>
  <c r="R56" i="2"/>
  <c r="W55" i="2"/>
  <c r="V55" i="2"/>
  <c r="U55" i="2"/>
  <c r="T55" i="2"/>
  <c r="S55" i="2"/>
  <c r="R55" i="2"/>
  <c r="W54" i="2"/>
  <c r="V54" i="2"/>
  <c r="U54" i="2"/>
  <c r="T54" i="2"/>
  <c r="S54" i="2"/>
  <c r="R54" i="2"/>
  <c r="W53" i="2"/>
  <c r="V53" i="2"/>
  <c r="U53" i="2"/>
  <c r="T53" i="2"/>
  <c r="S53" i="2"/>
  <c r="R53" i="2"/>
  <c r="W52" i="2"/>
  <c r="V52" i="2"/>
  <c r="U52" i="2"/>
  <c r="T52" i="2"/>
  <c r="S52" i="2"/>
  <c r="R52" i="2"/>
  <c r="W51" i="2"/>
  <c r="V51" i="2"/>
  <c r="U51" i="2"/>
  <c r="T51" i="2"/>
  <c r="S51" i="2"/>
  <c r="R51" i="2"/>
  <c r="W50" i="2"/>
  <c r="V50" i="2"/>
  <c r="U50" i="2"/>
  <c r="T50" i="2"/>
  <c r="S50" i="2"/>
  <c r="R50" i="2"/>
  <c r="W49" i="2"/>
  <c r="V49" i="2"/>
  <c r="U49" i="2"/>
  <c r="T49" i="2"/>
  <c r="S49" i="2"/>
  <c r="R49" i="2"/>
  <c r="W48" i="2"/>
  <c r="V48" i="2"/>
  <c r="U48" i="2"/>
  <c r="T48" i="2"/>
  <c r="S48" i="2"/>
  <c r="R48" i="2"/>
  <c r="W47" i="2"/>
  <c r="V47" i="2"/>
  <c r="U47" i="2"/>
  <c r="T47" i="2"/>
  <c r="S47" i="2"/>
  <c r="R47" i="2"/>
  <c r="W46" i="2"/>
  <c r="V46" i="2"/>
  <c r="U46" i="2"/>
  <c r="T46" i="2"/>
  <c r="S46" i="2"/>
  <c r="R46" i="2"/>
  <c r="W45" i="2"/>
  <c r="V45" i="2"/>
  <c r="U45" i="2"/>
  <c r="T45" i="2"/>
  <c r="S45" i="2"/>
  <c r="R45" i="2"/>
  <c r="W44" i="2"/>
  <c r="V44" i="2"/>
  <c r="U44" i="2"/>
  <c r="T44" i="2"/>
  <c r="S44" i="2"/>
  <c r="R44" i="2"/>
  <c r="W43" i="2"/>
  <c r="V43" i="2"/>
  <c r="U43" i="2"/>
  <c r="T43" i="2"/>
  <c r="S43" i="2"/>
  <c r="R43" i="2"/>
  <c r="W42" i="2"/>
  <c r="V42" i="2"/>
  <c r="U42" i="2"/>
  <c r="T42" i="2"/>
  <c r="S42" i="2"/>
  <c r="R42" i="2"/>
  <c r="W41" i="2"/>
  <c r="V41" i="2"/>
  <c r="U41" i="2"/>
  <c r="T41" i="2"/>
  <c r="S41" i="2"/>
  <c r="R41" i="2"/>
  <c r="W40" i="2"/>
  <c r="V40" i="2"/>
  <c r="U40" i="2"/>
  <c r="T40" i="2"/>
  <c r="S40" i="2"/>
  <c r="R40" i="2"/>
  <c r="W39" i="2"/>
  <c r="V39" i="2"/>
  <c r="U39" i="2"/>
  <c r="T39" i="2"/>
  <c r="S39" i="2"/>
  <c r="R39" i="2"/>
  <c r="W38" i="2"/>
  <c r="V38" i="2"/>
  <c r="U38" i="2"/>
  <c r="T38" i="2"/>
  <c r="S38" i="2"/>
  <c r="R38" i="2"/>
  <c r="W37" i="2"/>
  <c r="V37" i="2"/>
  <c r="U37" i="2"/>
  <c r="T37" i="2"/>
  <c r="S37" i="2"/>
  <c r="R37" i="2"/>
  <c r="W36" i="2"/>
  <c r="V36" i="2"/>
  <c r="U36" i="2"/>
  <c r="T36" i="2"/>
  <c r="S36" i="2"/>
  <c r="R36" i="2"/>
  <c r="W35" i="2"/>
  <c r="V35" i="2"/>
  <c r="U35" i="2"/>
  <c r="T35" i="2"/>
  <c r="S35" i="2"/>
  <c r="R35" i="2"/>
  <c r="W34" i="2"/>
  <c r="V34" i="2"/>
  <c r="U34" i="2"/>
  <c r="T34" i="2"/>
  <c r="S34" i="2"/>
  <c r="R34" i="2"/>
  <c r="W33" i="2"/>
  <c r="V33" i="2"/>
  <c r="U33" i="2"/>
  <c r="T33" i="2"/>
  <c r="S33" i="2"/>
  <c r="R33" i="2"/>
  <c r="W32" i="2"/>
  <c r="V32" i="2"/>
  <c r="U32" i="2"/>
  <c r="T32" i="2"/>
  <c r="S32" i="2"/>
  <c r="R32" i="2"/>
  <c r="W31" i="2"/>
  <c r="V31" i="2"/>
  <c r="U31" i="2"/>
  <c r="T31" i="2"/>
  <c r="S31" i="2"/>
  <c r="R31" i="2"/>
  <c r="W30" i="2"/>
  <c r="V30" i="2"/>
  <c r="U30" i="2"/>
  <c r="T30" i="2"/>
  <c r="S30" i="2"/>
  <c r="R30" i="2"/>
  <c r="W29" i="2"/>
  <c r="V29" i="2"/>
  <c r="U29" i="2"/>
  <c r="T29" i="2"/>
  <c r="S29" i="2"/>
  <c r="R29" i="2"/>
  <c r="W28" i="2"/>
  <c r="V28" i="2"/>
  <c r="U28" i="2"/>
  <c r="T28" i="2"/>
  <c r="S28" i="2"/>
  <c r="R28" i="2"/>
  <c r="W27" i="2"/>
  <c r="V27" i="2"/>
  <c r="U27" i="2"/>
  <c r="T27" i="2"/>
  <c r="S27" i="2"/>
  <c r="R27" i="2"/>
  <c r="W26" i="2"/>
  <c r="V26" i="2"/>
  <c r="U26" i="2"/>
  <c r="T26" i="2"/>
  <c r="S26" i="2"/>
  <c r="R26" i="2"/>
  <c r="W25" i="2"/>
  <c r="V25" i="2"/>
  <c r="U25" i="2"/>
  <c r="T25" i="2"/>
  <c r="S25" i="2"/>
  <c r="R25" i="2"/>
  <c r="W24" i="2"/>
  <c r="V24" i="2"/>
  <c r="U24" i="2"/>
  <c r="T24" i="2"/>
  <c r="S24" i="2"/>
  <c r="R24" i="2"/>
  <c r="W23" i="2"/>
  <c r="V23" i="2"/>
  <c r="U23" i="2"/>
  <c r="T23" i="2"/>
  <c r="S23" i="2"/>
  <c r="R23" i="2"/>
  <c r="W22" i="2"/>
  <c r="V22" i="2"/>
  <c r="U22" i="2"/>
  <c r="T22" i="2"/>
  <c r="S22" i="2"/>
  <c r="R22" i="2"/>
  <c r="W21" i="2"/>
  <c r="V21" i="2"/>
  <c r="U21" i="2"/>
  <c r="T21" i="2"/>
  <c r="S21" i="2"/>
  <c r="R21" i="2"/>
  <c r="W20" i="2"/>
  <c r="V20" i="2"/>
  <c r="U20" i="2"/>
  <c r="T20" i="2"/>
  <c r="S20" i="2"/>
  <c r="R20" i="2"/>
  <c r="W19" i="2"/>
  <c r="V19" i="2"/>
  <c r="U19" i="2"/>
  <c r="T19" i="2"/>
  <c r="S19" i="2"/>
  <c r="R19" i="2"/>
  <c r="W18" i="2"/>
  <c r="V18" i="2"/>
  <c r="U18" i="2"/>
  <c r="T18" i="2"/>
  <c r="S18" i="2"/>
  <c r="R18" i="2"/>
  <c r="W17" i="2"/>
  <c r="V17" i="2"/>
  <c r="U17" i="2"/>
  <c r="T17" i="2"/>
  <c r="S17" i="2"/>
  <c r="R17" i="2"/>
  <c r="W16" i="2"/>
  <c r="V16" i="2"/>
  <c r="U16" i="2"/>
  <c r="T16" i="2"/>
  <c r="S16" i="2"/>
  <c r="R16" i="2"/>
  <c r="W15" i="2"/>
  <c r="V15" i="2"/>
  <c r="U15" i="2"/>
  <c r="T15" i="2"/>
  <c r="S15" i="2"/>
  <c r="R15" i="2"/>
  <c r="W14" i="2"/>
  <c r="V14" i="2"/>
  <c r="U14" i="2"/>
  <c r="T14" i="2"/>
  <c r="S14" i="2"/>
  <c r="R14" i="2"/>
  <c r="W13" i="2"/>
  <c r="V13" i="2"/>
  <c r="U13" i="2"/>
  <c r="T13" i="2"/>
  <c r="S13" i="2"/>
  <c r="R13" i="2"/>
  <c r="W12" i="2"/>
  <c r="V12" i="2"/>
  <c r="U12" i="2"/>
  <c r="T12" i="2"/>
  <c r="S12" i="2"/>
  <c r="R12" i="2"/>
  <c r="W11" i="2"/>
  <c r="V11" i="2"/>
  <c r="U11" i="2"/>
  <c r="T11" i="2"/>
  <c r="S11" i="2"/>
  <c r="R11" i="2"/>
  <c r="W10" i="2"/>
  <c r="V10" i="2"/>
  <c r="U10" i="2"/>
  <c r="T10" i="2"/>
  <c r="S10" i="2"/>
  <c r="R10" i="2"/>
  <c r="W9" i="2"/>
  <c r="V9" i="2"/>
  <c r="U9" i="2"/>
  <c r="T9" i="2"/>
  <c r="S9" i="2"/>
  <c r="R9" i="2"/>
  <c r="W8" i="2"/>
  <c r="V8" i="2"/>
  <c r="U8" i="2"/>
  <c r="T8" i="2"/>
  <c r="S8" i="2"/>
  <c r="R8" i="2"/>
  <c r="W7" i="2"/>
  <c r="V7" i="2"/>
  <c r="U7" i="2"/>
  <c r="T7" i="2"/>
  <c r="S7" i="2"/>
  <c r="R7" i="2"/>
  <c r="W6" i="2"/>
  <c r="V6" i="2"/>
  <c r="U6" i="2"/>
  <c r="T6" i="2"/>
  <c r="S6" i="2"/>
  <c r="R6" i="2"/>
  <c r="W5" i="2"/>
  <c r="V5" i="2"/>
  <c r="U5" i="2"/>
  <c r="T5" i="2"/>
  <c r="S5" i="2"/>
  <c r="R5" i="2"/>
</calcChain>
</file>

<file path=xl/sharedStrings.xml><?xml version="1.0" encoding="utf-8"?>
<sst xmlns="http://schemas.openxmlformats.org/spreadsheetml/2006/main" count="1392" uniqueCount="382">
  <si>
    <t>Расчет лимитов подушевого финансирования амбулаторно-поликлинической помощи на Сентябрь 2018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</si>
  <si>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</si>
  <si>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</si>
  <si>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</si>
  <si>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</si>
  <si>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</si>
  <si>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</si>
  <si>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</si>
  <si>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</si>
  <si>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</si>
  <si>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</si>
  <si>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</si>
  <si>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</si>
  <si>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</si>
  <si>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</si>
  <si>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</si>
  <si>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</si>
  <si>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</si>
  <si>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</si>
  <si>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</si>
  <si>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</si>
  <si>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</si>
  <si>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</si>
  <si>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</si>
  <si>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</si>
  <si>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</si>
  <si>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</si>
  <si>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</si>
  <si>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</si>
  <si>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</si>
  <si>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</si>
  <si>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</si>
  <si>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</si>
  <si>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</si>
  <si>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</si>
  <si>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</si>
  <si>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</si>
  <si>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</si>
  <si>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</si>
  <si>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</si>
  <si>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</si>
  <si>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</si>
  <si>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</si>
  <si>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</si>
  <si>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</si>
  <si>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</si>
  <si>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</si>
  <si>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</si>
  <si>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</si>
  <si>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</si>
  <si>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</si>
  <si>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</si>
  <si>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</si>
  <si>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</si>
  <si>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</si>
  <si>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</si>
  <si>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</si>
  <si>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</si>
  <si>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</si>
  <si>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</si>
  <si>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</si>
  <si>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</si>
  <si>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</si>
  <si>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</si>
  <si>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</si>
  <si>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</si>
  <si>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</si>
  <si>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</si>
  <si>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</si>
  <si>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</si>
  <si>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</si>
  <si>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</si>
  <si>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</si>
  <si>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r>
      <t>Приложение 2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</si>
  <si>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 xml:space="preserve">Приложение 1.11 к протоколу заседания  Комиссии по разработке ТП ОМС №20 от 28.09.2018г.   </t>
  </si>
  <si>
    <t>Расчет премиальных сумм по итогам работы амбулаторной службы медицинских организаций – балансодержателей 
за  Август 2018 года в разрезе страховых медицинских организаций</t>
  </si>
  <si>
    <t>Код МОЕР</t>
  </si>
  <si>
    <t>Наименование МО</t>
  </si>
  <si>
    <t xml:space="preserve">Премиальный фонд к распределению 
по итогам работы за  Август 2018г., рублей </t>
  </si>
  <si>
    <t>ИТОГО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</si>
  <si>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</si>
  <si>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Август 2018г., рублей </t>
  </si>
  <si>
    <t>СПРАВОЧНО
переходящий на сентябрь 2018г.  остаток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</si>
  <si>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</si>
  <si>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</si>
  <si>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</si>
  <si>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</si>
  <si>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Оренбургской области</t>
  </si>
  <si>
    <t>Оренбургский филиал АО "Страховая компания "Согаз-мед"</t>
  </si>
  <si>
    <t xml:space="preserve">Филиал "Оренбург-Росно-МС" ОАО Страховая компания "Росно-МС" 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</si>
  <si>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</si>
  <si>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</si>
  <si>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</si>
  <si>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</si>
  <si>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</si>
  <si>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</si>
  <si>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</si>
  <si>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</si>
  <si>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</si>
  <si>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</si>
  <si>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</si>
  <si>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</si>
  <si>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</si>
  <si>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</si>
  <si>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</si>
  <si>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</si>
  <si>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</si>
  <si>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</si>
  <si>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</si>
  <si>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</si>
  <si>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</si>
  <si>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</si>
  <si>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</si>
  <si>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</si>
  <si>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</si>
  <si>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</si>
  <si>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</si>
  <si>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</si>
  <si>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</si>
  <si>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</si>
  <si>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</si>
  <si>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</si>
  <si>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</si>
  <si>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</si>
  <si>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</si>
  <si>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</si>
  <si>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</si>
  <si>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</si>
  <si>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</si>
  <si>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</si>
  <si>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</si>
  <si>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</si>
  <si>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</si>
  <si>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</si>
  <si>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</si>
  <si>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</si>
  <si>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</si>
  <si>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</si>
  <si>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</si>
  <si>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</si>
  <si>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</si>
  <si>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</si>
  <si>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</si>
  <si>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</si>
  <si>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</si>
  <si>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</si>
  <si>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</si>
  <si>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</si>
  <si>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</si>
  <si>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</si>
  <si>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</si>
  <si>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</si>
  <si>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</si>
  <si>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 xml:space="preserve">Расчет суммы премии, подлежащей распределению  по итогам работы медицинских организаций - балансодержателей за  Август 2018 года </t>
  </si>
  <si>
    <t>Остаток премиального фонда по МО-балансодержателям за Июль 2018г. после оценки результатов и выплаты СМО, рублей</t>
  </si>
  <si>
    <t>Сумма премиального фонда за  Август 2018г., рублей</t>
  </si>
  <si>
    <t xml:space="preserve">Итого премиальный фонд к распределению 
по итогам работы за  Август 2018г., рублей </t>
  </si>
  <si>
    <t>Ф-л ООО "РГС-МЕДИЦИНА" В Оренб.обл.</t>
  </si>
  <si>
    <t>Наименование медицинской организации</t>
  </si>
  <si>
    <t>Вид МП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</si>
  <si>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</si>
  <si>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</si>
  <si>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</si>
  <si>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</si>
  <si>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тыс.руб.</t>
  </si>
  <si>
    <t xml:space="preserve">Приложение 4 к протоколу заседания  Комиссии по разработке ТП ОМС №20 от 28.09.2018г.   </t>
  </si>
  <si>
    <t>Стационар  (МУН)</t>
  </si>
  <si>
    <t>ГБУЗ "Переволоцкая РБ"</t>
  </si>
  <si>
    <t>3 квартал 2018г.</t>
  </si>
  <si>
    <t>4 квартал 2018г.</t>
  </si>
  <si>
    <t>руб.</t>
  </si>
  <si>
    <t>1 квартал 2018 г.</t>
  </si>
  <si>
    <t>2 квартал 2018 г.</t>
  </si>
  <si>
    <t>3 квартал 2018 г.</t>
  </si>
  <si>
    <t>СОГАЗ-МЕД</t>
  </si>
  <si>
    <t>ВТБ МС</t>
  </si>
  <si>
    <t>ИНГОССТРАХ-М</t>
  </si>
  <si>
    <t>4 квартал 2018 г.</t>
  </si>
  <si>
    <r>
      <t>Приложение 4.1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</si>
  <si>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 xml:space="preserve"> Корректировка объемов предоставления  медицинской помощи стационара  (МУН) для  ГБУЗ "Переволоцкая РБ" на 2018 год.</t>
  </si>
  <si>
    <t>Стационар (МУН)</t>
  </si>
  <si>
    <t>Наименование профиля ВМП</t>
  </si>
  <si>
    <t>№ группы ВМП</t>
  </si>
  <si>
    <t>Утверждено на 2018 год</t>
  </si>
  <si>
    <t>Утвердить с учетом корректировки</t>
  </si>
  <si>
    <t>Неонатология</t>
  </si>
  <si>
    <t xml:space="preserve">Итого по профилю </t>
  </si>
  <si>
    <t>Приложение 5 к протоколу заседания Комиссии по разработке ТП ОМС № 20 от 28.09.2018 г.</t>
  </si>
  <si>
    <t>ГАУЗ "ГБ № 3" г. Орска</t>
  </si>
  <si>
    <t>ВМП Неонатология 18</t>
  </si>
  <si>
    <t>ВМП Неонатология 19</t>
  </si>
  <si>
    <r>
      <t>Приложение 5.1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</si>
  <si>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Оценка объёма амбулаторно-поликлинических посещений на одного прикреплённого к медицинской организации.*</t>
  </si>
  <si>
    <t>* при нормативе на год - 5,559 посещений на 1 жителя (взрослые), целевой показатель за 08 мес. 2018 года составляет -3,706 посещений на 1 жителя (взрослые),   при нормативе на год - 11,887 посещений на 1 жителя (дети), целевой показатель за 08 мес. 2018 года составляет -7,9247 посещений на 1 жителя (дети)
** результат со значением "1" отражает наличие случаев АП в отношении умерших граждан.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</si>
  <si>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</si>
  <si>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</si>
  <si>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</si>
  <si>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</si>
  <si>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</si>
  <si>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</si>
  <si>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</si>
  <si>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</si>
  <si>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</si>
  <si>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</si>
  <si>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</si>
  <si>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</si>
  <si>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</si>
  <si>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2018 году на взрослых составляет 0,269, * в общем количестве посещений - нормативная доля посещений в 2018 году на детей составляет 0,413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</si>
  <si>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</si>
  <si>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</si>
  <si>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</si>
  <si>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</si>
  <si>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Всего</t>
  </si>
  <si>
    <t>Оценка охвата диспансеризацией взрослого и детского  населения*.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</si>
  <si>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</si>
  <si>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</si>
  <si>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</si>
  <si>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диспансеризацией взрослого населения</t>
  </si>
  <si>
    <t>Взрослые</t>
  </si>
  <si>
    <t>Дети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</si>
  <si>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</si>
  <si>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</si>
  <si>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</si>
  <si>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</si>
  <si>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</si>
  <si>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</si>
  <si>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</si>
  <si>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</si>
  <si>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</si>
  <si>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</si>
  <si>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</si>
  <si>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</si>
  <si>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</si>
  <si>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</si>
  <si>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</si>
  <si>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</si>
  <si>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</si>
  <si>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</si>
  <si>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</si>
  <si>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</si>
  <si>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</si>
  <si>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</si>
  <si>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</si>
  <si>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</si>
  <si>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</si>
  <si>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</si>
  <si>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</si>
  <si>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</si>
  <si>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</si>
  <si>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"ГБ" г. Кувандыка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</si>
  <si>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</si>
  <si>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</si>
  <si>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</si>
  <si>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</si>
  <si>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</si>
  <si>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</si>
  <si>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</si>
  <si>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</si>
  <si>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</si>
  <si>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</si>
  <si>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</si>
  <si>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</si>
  <si>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</si>
  <si>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</si>
  <si>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</si>
  <si>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</si>
  <si>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</si>
  <si>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</si>
  <si>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ГБУЗ "ГБ" г. Ясного</t>
  </si>
  <si>
    <t>Студенческая поликлиника ОГУ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</si>
  <si>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</si>
  <si>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</si>
  <si>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ст. Бузулук ОАО "РЖД"</t>
  </si>
  <si>
    <t>НУЗ  "Узловая поликлиника на ст. Абдулино ОАО "РЖД"</t>
  </si>
  <si>
    <t>филиал № 3 ФГБУ "426 ВГ" Минобороны России</t>
  </si>
  <si>
    <t xml:space="preserve">ФКУЗ МСЧ-56 ФСИН России </t>
  </si>
  <si>
    <t>ФКУЗ "МСЧ МВД России по Оренбургской области"</t>
  </si>
  <si>
    <t>ООО "КДЦ"</t>
  </si>
  <si>
    <t>ГАУЗ "БСМП" г. Новотроицка</t>
  </si>
  <si>
    <t>ГБУЗ "ББСМП"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</si>
  <si>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</si>
  <si>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08 мес. 2018 года составляет - 0,3419 посещений на 1 жителя (взрослые); при нормативе на год - 0,7319 посещений на 1 жителя (дети), целевой показатель за 08 мес. 2018 года составляет - 0,4879 посещений на 1 жителя (дети); 
** результат со значением "1" отражает наличие случаев АП в отношении умерших граждан.</t>
  </si>
  <si>
    <t>Кол-во случаев АП в неотложной форме</t>
  </si>
  <si>
    <t>Расчётный показатель, как отношение общего кол-ва обращений в неотложной форме
к кол-ву прикреплённого населения</t>
  </si>
  <si>
    <t>ИТОГОВЫЙ балл по показателю</t>
  </si>
  <si>
    <t>Частота вызовов скорой помощи ПН*</t>
  </si>
  <si>
    <t xml:space="preserve">* при нормативе на год - 0,304 вызова на 1 жителя (взрослые), целевой показатель за 08 мес. 2018 года составляет - 0,2027 вызова на 1 жителя (взрослые); при нормативе на год - 0,286 вызова на 1 жителя (дети), целевой показатель за 08 мес. 2018 года составляет - 0,1907 вызова на 1 жителя (дети)
</t>
  </si>
  <si>
    <t>Общее количество вызовов СМП</t>
  </si>
  <si>
    <t>Баллы, согласно алгоритма</t>
  </si>
  <si>
    <t>Уровень госпитализации ПН в стационар от общей численности ПН*</t>
  </si>
  <si>
    <t xml:space="preserve">* при нормативе на год - 0,149 госпитализаций на 1 жителя (взрослые), целевой показатель за 08 мес. 2018 года составляет - 0,0993 госпитализаций на 1 жителя (взрослые); при нормативе на год - 0,158 госпитализаций на 1 жителя (дети), целевой показатель за 08 мес. 2018 года составляет - 0,1053 госпитализаций на 1 жителя (дети)
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</si>
  <si>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</si>
  <si>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</si>
  <si>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</si>
  <si>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</si>
  <si>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( 0,8431), наибольшего результата в расчетном 08 месяцев 2018 года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</si>
  <si>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</si>
  <si>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</si>
  <si>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</si>
  <si>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</si>
  <si>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</si>
  <si>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</si>
  <si>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</si>
  <si>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</si>
  <si>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</si>
  <si>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</si>
  <si>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</si>
  <si>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</si>
  <si>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</si>
  <si>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</si>
  <si>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</si>
  <si>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</si>
  <si>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</si>
  <si>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</si>
  <si>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</si>
  <si>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</si>
  <si>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</si>
  <si>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</si>
  <si>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</si>
  <si>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</si>
  <si>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r>
      <t>Приложение 1.1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</si>
  <si>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 xml:space="preserve"> Корректировка объемов предоставления  медицинской помощи стационара  (МУН) между кварталами                                              для  ГБУЗ "Переволоцкая РБ" на 2018 год</t>
  </si>
  <si>
    <t>ГАУЗ "ГКБ №3" г. Оренбурга</t>
  </si>
  <si>
    <t>Стационарозамещение (МУН)</t>
  </si>
  <si>
    <t xml:space="preserve"> Корректировка объемов предоставления  медицинской помощи между стационарной   (МУН) и стационарозамещающей(МУН) для  ГАУЗ "ГКБ №3" г. Оренбурга на 2018 год на основании ходатайства МО.</t>
  </si>
  <si>
    <t xml:space="preserve">Приложение 6 к протоколу заседания  Комиссии по разработке ТП ОМС №20 от 28.09.2018г.   </t>
  </si>
  <si>
    <t xml:space="preserve"> Корректировка объемов предоставления  медицинской помощи между стационарной (МУН) и стационарозамещающей (МУН) для  ГАУЗ "ГКБ №3" г. Оренбурга на 2018 год на основании ходатайства МО.</t>
  </si>
  <si>
    <r>
      <t>Приложение 6.1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</si>
  <si>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ГАУЗ "ГКБ №3" г. Оренбрга</t>
  </si>
  <si>
    <t>Наименование   МО</t>
  </si>
  <si>
    <t>ГБУЗ «Городская больница № 1» г.Оренбурга</t>
  </si>
  <si>
    <t>Абдоминальная хирургия</t>
  </si>
  <si>
    <t>ГБУЗ "ГБ № 1" г. Оренбурга</t>
  </si>
  <si>
    <t>Абдоминальная хирургия 1</t>
  </si>
  <si>
    <t>Период</t>
  </si>
  <si>
    <t>ГБУЗ "ГБ "г.Медногорска</t>
  </si>
  <si>
    <t>АПП (МРФ)</t>
  </si>
  <si>
    <t>1 квартал</t>
  </si>
  <si>
    <t>2 квартал</t>
  </si>
  <si>
    <t>3 квартал</t>
  </si>
  <si>
    <t>в т.ч. Браун</t>
  </si>
  <si>
    <t>вновь прибывшие</t>
  </si>
  <si>
    <t>с ГД на ГДФ</t>
  </si>
  <si>
    <t>4 квартал</t>
  </si>
  <si>
    <t>итого</t>
  </si>
  <si>
    <t>ООО "Б.Браун Авитум Руссланд Клиникс"</t>
  </si>
  <si>
    <t xml:space="preserve"> Корректировка объемов предоставления  медицинской помощи АПП при заболеваниях  (МРФ) (амбулаторный гемодиализ) на 2018 год для ГБУЗ "ГБ "г.Медногорска и ООО "Б.Браун Авитум Руссланд Клиникс"</t>
  </si>
  <si>
    <t xml:space="preserve">Приложение 7 к протоколу заседания  Комиссии по разработке ТП ОМС №20 от 28.09.2018г.   </t>
  </si>
  <si>
    <r>
      <t>Приложение 7.1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</si>
  <si>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ГБУЗ "ГБ" г.Медногорска</t>
  </si>
  <si>
    <t>ГБУЗ "Оренбургский клинический перинатальный центр"</t>
  </si>
  <si>
    <t>ГАУЗ "Оренбургская областная клиническая больница № 2"</t>
  </si>
  <si>
    <t>ГАУЗ "Городская больница № 3" г.Орска</t>
  </si>
  <si>
    <t>ГАУЗ "Больница скорой медицинской помощи" города Новотроицка</t>
  </si>
  <si>
    <t>Сердечно-сосудистая хирургия</t>
  </si>
  <si>
    <t>ГБУЗ "Бузулукская больница скорой медицинской помощи"</t>
  </si>
  <si>
    <t>Итого по медицинским организациям:</t>
  </si>
  <si>
    <t>ВМП Сердечно-сосудистая хирургия 32</t>
  </si>
  <si>
    <t>ВМП Сердечно-сосудистая хирургия 35</t>
  </si>
  <si>
    <t>ВМП Сердечно-сосудистая хирургия 36</t>
  </si>
  <si>
    <t>ВМП Сердечно-сосудистая хирургия 31</t>
  </si>
  <si>
    <t>ВМП Сердечно-сосудистая хирургия 33</t>
  </si>
  <si>
    <t>ВМП Сердечно-сосудистая хирургия 34</t>
  </si>
  <si>
    <t>ВМП Абдоминальная хирургия 2</t>
  </si>
  <si>
    <r>
      <t>Приложение 1.2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</si>
  <si>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НОВОТРОИЦК БСМП</t>
  </si>
  <si>
    <t>БУЗУЛУКСКАЯ БСМП</t>
  </si>
  <si>
    <t>* целевой показатель охвата на взрослых за 08 мес. 2018 года составляет - 0,5018; * целевой показатель охвата на детей за 08 мес. 2018 года составляет - 0,451
** результат со значением "1" отражает наличие случаев АП в отношении умерших граждан.</t>
  </si>
  <si>
    <r>
      <t>Приложение 1.3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</si>
  <si>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r>
      <t>Приложение 1.4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</si>
  <si>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Расчётный показатель, как отношение общего количества вызовов СМП к кол-ву прикреплённого населения</t>
  </si>
  <si>
    <r>
      <t>Приложение 1.5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</si>
  <si>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r>
      <t>Приложение 1.6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</si>
  <si>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БУЗУЛУКСКАЯБСМП</t>
  </si>
  <si>
    <r>
      <t>Приложение 1.7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</si>
  <si>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r>
      <t>Приложение 1.8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</si>
  <si>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>Весовые коэффициенты для расчета показателей 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</si>
  <si>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r>
      <t xml:space="preserve">Приложение 1.9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20 от 28.09.2018 г.</t>
    </r>
  </si>
  <si>
    <t xml:space="preserve">Приложение 1.10 к протоколу заседания  Комиссии по разработке ТП ОМС №20 от 28.09.2017г.   </t>
  </si>
  <si>
    <t xml:space="preserve"> Корректировка объемов предоставления  медицинской помощи АПП при заболеваниях  (МРФ) (амбулаторный гемодиализ) на 2018 год для ГБУЗ "ГБ"г.Медногорска и ООО "Б.Браун Авитум Руссланд Клиникс"</t>
  </si>
  <si>
    <t xml:space="preserve">Корректировка объемов предоставления ВМП между группами на 2018 год для для ГБУЗ «ГБ №1» г. Оренбурга, ГБУЗ «ОКПЦ», ГАУЗ «ООКБ №2», ГАУЗ "ГБ №3" г. Орска, ГАУЗ «БСМП» г. Новотроицка и ГБУЗ «ББСМП»  основании ходатайства МО.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</si>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</sst>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0.0"/>
    <numFmt numFmtId="165" formatCode="0.0000"/>
    <numFmt numFmtId="166" formatCode="0.000"/>
    <numFmt numFmtId="167" formatCode="#,##0.0000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 Cyr"/>
    </font>
    <font>
      <sz val="8"/>
      <name val="Arial Cyr"/>
      <charset val="204"/>
    </font>
    <font>
      <b/>
      <sz val="8"/>
      <name val="Arial"/>
      <family val="2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sz val="10"/>
      <name val="Times New Roman"/>
    </font>
    <font>
      <b/>
      <sz val="7"/>
      <name val="Arial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</font>
    <font>
      <sz val="11"/>
      <name val="Arial"/>
      <family val="2"/>
      <charset val="204"/>
    </font>
    <font>
      <sz val="11"/>
      <color indexed="10"/>
      <name val="Times New Roman"/>
      <family val="1"/>
      <charset val="204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8" fillId="0" borderId="0"/>
    <xf numFmtId="43" fontId="16" fillId="0" borderId="0" applyFont="0" applyFill="0" applyBorder="0" applyAlignment="0" applyProtection="0"/>
    <xf numFmtId="0" fontId="1" fillId="0" borderId="0"/>
    <xf numFmtId="0" fontId="39" fillId="0" borderId="0"/>
    <xf numFmtId="0" fontId="49" fillId="0" borderId="0"/>
    <xf numFmtId="43" fontId="2" fillId="0" borderId="0" applyFont="0" applyFill="0" applyBorder="0" applyAlignment="0" applyProtection="0"/>
  </cellStyleXfs>
  <cellXfs count="426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 vertical="center" wrapText="1"/>
    </xf>
    <xf numFmtId="0" fontId="8" fillId="0" borderId="0" xfId="2" applyFont="1" applyFill="1"/>
    <xf numFmtId="0" fontId="11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 vertical="center" wrapText="1"/>
    </xf>
    <xf numFmtId="3" fontId="8" fillId="0" borderId="2" xfId="2" applyNumberFormat="1" applyFont="1" applyFill="1" applyBorder="1"/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3" fontId="7" fillId="0" borderId="2" xfId="0" applyNumberFormat="1" applyFont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3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right" vertical="center"/>
    </xf>
    <xf numFmtId="0" fontId="17" fillId="0" borderId="0" xfId="1" applyFont="1"/>
    <xf numFmtId="0" fontId="8" fillId="0" borderId="0" xfId="0" applyNumberFormat="1" applyFont="1" applyAlignment="1">
      <alignment wrapText="1"/>
    </xf>
    <xf numFmtId="0" fontId="2" fillId="0" borderId="0" xfId="1"/>
    <xf numFmtId="0" fontId="19" fillId="0" borderId="0" xfId="1" applyFont="1" applyAlignment="1">
      <alignment vertical="center" wrapText="1"/>
    </xf>
    <xf numFmtId="0" fontId="9" fillId="0" borderId="0" xfId="1" applyFont="1"/>
    <xf numFmtId="0" fontId="20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 wrapText="1"/>
    </xf>
    <xf numFmtId="3" fontId="20" fillId="0" borderId="2" xfId="1" applyNumberFormat="1" applyFont="1" applyBorder="1" applyAlignment="1">
      <alignment horizontal="right" vertical="center" wrapText="1"/>
    </xf>
    <xf numFmtId="43" fontId="21" fillId="0" borderId="0" xfId="3" applyFont="1"/>
    <xf numFmtId="0" fontId="19" fillId="0" borderId="2" xfId="1" applyFont="1" applyBorder="1"/>
    <xf numFmtId="0" fontId="22" fillId="0" borderId="2" xfId="1" applyFont="1" applyBorder="1"/>
    <xf numFmtId="0" fontId="20" fillId="0" borderId="2" xfId="1" applyFont="1" applyBorder="1" applyAlignment="1">
      <alignment horizontal="right" vertical="center" wrapText="1"/>
    </xf>
    <xf numFmtId="0" fontId="24" fillId="0" borderId="2" xfId="1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 vertical="center" wrapText="1"/>
    </xf>
    <xf numFmtId="1" fontId="26" fillId="0" borderId="2" xfId="0" applyNumberFormat="1" applyFont="1" applyFill="1" applyBorder="1" applyAlignment="1">
      <alignment horizontal="right" vertical="center" wrapText="1"/>
    </xf>
    <xf numFmtId="4" fontId="26" fillId="0" borderId="2" xfId="0" applyNumberFormat="1" applyFont="1" applyFill="1" applyBorder="1" applyAlignment="1">
      <alignment horizontal="right" vertical="center" wrapText="1"/>
    </xf>
    <xf numFmtId="0" fontId="25" fillId="0" borderId="2" xfId="1" applyFont="1" applyBorder="1" applyAlignment="1">
      <alignment horizontal="center" vertical="center" wrapText="1"/>
    </xf>
    <xf numFmtId="0" fontId="27" fillId="0" borderId="2" xfId="1" applyFont="1" applyBorder="1" applyAlignment="1">
      <alignment horizontal="right" vertical="center" wrapText="1"/>
    </xf>
    <xf numFmtId="4" fontId="27" fillId="0" borderId="2" xfId="1" applyNumberFormat="1" applyFont="1" applyBorder="1" applyAlignment="1">
      <alignment horizontal="right" vertical="center" wrapText="1"/>
    </xf>
    <xf numFmtId="0" fontId="3" fillId="0" borderId="2" xfId="1" applyFont="1" applyBorder="1" applyAlignment="1">
      <alignment horizontal="left" vertical="center" wrapText="1"/>
    </xf>
    <xf numFmtId="0" fontId="28" fillId="0" borderId="2" xfId="1" applyFont="1" applyBorder="1" applyAlignment="1">
      <alignment horizontal="right" vertical="center" wrapText="1"/>
    </xf>
    <xf numFmtId="4" fontId="28" fillId="0" borderId="2" xfId="1" applyNumberFormat="1" applyFont="1" applyBorder="1" applyAlignment="1">
      <alignment horizontal="right" vertical="center" wrapText="1"/>
    </xf>
    <xf numFmtId="0" fontId="20" fillId="7" borderId="7" xfId="1" applyFont="1" applyFill="1" applyBorder="1" applyAlignment="1">
      <alignment vertical="center" wrapText="1"/>
    </xf>
    <xf numFmtId="0" fontId="20" fillId="7" borderId="8" xfId="1" applyFont="1" applyFill="1" applyBorder="1" applyAlignment="1">
      <alignment vertical="center" wrapText="1"/>
    </xf>
    <xf numFmtId="0" fontId="20" fillId="7" borderId="9" xfId="1" applyFont="1" applyFill="1" applyBorder="1" applyAlignment="1">
      <alignment vertical="center" wrapText="1"/>
    </xf>
    <xf numFmtId="0" fontId="30" fillId="0" borderId="0" xfId="4" applyFont="1" applyAlignment="1">
      <alignment horizontal="right" vertical="top"/>
    </xf>
    <xf numFmtId="0" fontId="30" fillId="0" borderId="0" xfId="4" applyFont="1" applyAlignment="1">
      <alignment horizontal="center" vertical="center"/>
    </xf>
    <xf numFmtId="0" fontId="1" fillId="0" borderId="0" xfId="4" applyFill="1"/>
    <xf numFmtId="0" fontId="1" fillId="0" borderId="0" xfId="4"/>
    <xf numFmtId="0" fontId="20" fillId="0" borderId="2" xfId="0" applyFont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1" fontId="36" fillId="8" borderId="2" xfId="4" applyNumberFormat="1" applyFont="1" applyFill="1" applyBorder="1" applyAlignment="1">
      <alignment horizontal="right" wrapText="1"/>
    </xf>
    <xf numFmtId="4" fontId="36" fillId="8" borderId="2" xfId="4" applyNumberFormat="1" applyFont="1" applyFill="1" applyBorder="1" applyAlignment="1">
      <alignment wrapText="1"/>
    </xf>
    <xf numFmtId="3" fontId="19" fillId="0" borderId="2" xfId="4" applyNumberFormat="1" applyFont="1" applyBorder="1" applyAlignment="1">
      <alignment horizontal="right" wrapText="1"/>
    </xf>
    <xf numFmtId="3" fontId="20" fillId="0" borderId="2" xfId="4" applyNumberFormat="1" applyFont="1" applyBorder="1"/>
    <xf numFmtId="4" fontId="20" fillId="0" borderId="2" xfId="4" applyNumberFormat="1" applyFont="1" applyBorder="1"/>
    <xf numFmtId="4" fontId="36" fillId="8" borderId="2" xfId="4" applyNumberFormat="1" applyFont="1" applyFill="1" applyBorder="1" applyAlignment="1">
      <alignment horizontal="right" wrapText="1"/>
    </xf>
    <xf numFmtId="3" fontId="20" fillId="0" borderId="2" xfId="4" applyNumberFormat="1" applyFont="1" applyBorder="1" applyAlignment="1">
      <alignment horizontal="right"/>
    </xf>
    <xf numFmtId="4" fontId="20" fillId="0" borderId="2" xfId="4" applyNumberFormat="1" applyFont="1" applyBorder="1" applyAlignment="1">
      <alignment horizontal="right"/>
    </xf>
    <xf numFmtId="0" fontId="9" fillId="4" borderId="2" xfId="0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right" vertical="center" wrapText="1"/>
    </xf>
    <xf numFmtId="4" fontId="19" fillId="4" borderId="2" xfId="0" applyNumberFormat="1" applyFont="1" applyFill="1" applyBorder="1" applyAlignment="1">
      <alignment horizontal="right" vertical="center" wrapText="1"/>
    </xf>
    <xf numFmtId="3" fontId="19" fillId="4" borderId="2" xfId="0" applyNumberFormat="1" applyFont="1" applyFill="1" applyBorder="1" applyAlignment="1">
      <alignment horizontal="right" vertical="center" wrapText="1"/>
    </xf>
    <xf numFmtId="0" fontId="1" fillId="0" borderId="0" xfId="4" applyAlignment="1">
      <alignment horizontal="right" vertical="top"/>
    </xf>
    <xf numFmtId="0" fontId="1" fillId="0" borderId="0" xfId="4" applyAlignment="1">
      <alignment horizontal="center" vertical="center"/>
    </xf>
    <xf numFmtId="0" fontId="7" fillId="0" borderId="0" xfId="4" applyFont="1" applyAlignment="1">
      <alignment horizontal="left" vertical="top"/>
    </xf>
    <xf numFmtId="3" fontId="20" fillId="0" borderId="0" xfId="4" applyNumberFormat="1" applyFont="1"/>
    <xf numFmtId="4" fontId="20" fillId="0" borderId="0" xfId="4" applyNumberFormat="1" applyFont="1"/>
    <xf numFmtId="0" fontId="32" fillId="0" borderId="0" xfId="4" applyFont="1" applyFill="1" applyBorder="1" applyAlignment="1">
      <alignment vertical="center" wrapText="1"/>
    </xf>
    <xf numFmtId="0" fontId="23" fillId="0" borderId="2" xfId="1" applyFont="1" applyBorder="1" applyAlignment="1">
      <alignment horizontal="left" vertical="center" wrapText="1"/>
    </xf>
    <xf numFmtId="0" fontId="29" fillId="0" borderId="2" xfId="1" applyFont="1" applyBorder="1" applyAlignment="1">
      <alignment horizontal="right" vertical="center" wrapText="1"/>
    </xf>
    <xf numFmtId="4" fontId="29" fillId="0" borderId="2" xfId="1" applyNumberFormat="1" applyFont="1" applyBorder="1" applyAlignment="1">
      <alignment horizontal="right" vertical="center" wrapText="1"/>
    </xf>
    <xf numFmtId="2" fontId="26" fillId="0" borderId="2" xfId="0" applyNumberFormat="1" applyFont="1" applyFill="1" applyBorder="1" applyAlignment="1">
      <alignment vertical="center" wrapText="1"/>
    </xf>
    <xf numFmtId="4" fontId="20" fillId="0" borderId="2" xfId="1" applyNumberFormat="1" applyFont="1" applyBorder="1" applyAlignment="1">
      <alignment horizontal="right" vertical="center" wrapText="1"/>
    </xf>
    <xf numFmtId="0" fontId="20" fillId="0" borderId="2" xfId="1" applyFont="1" applyBorder="1" applyAlignment="1">
      <alignment horizontal="left" vertical="center" wrapText="1"/>
    </xf>
    <xf numFmtId="0" fontId="20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 wrapText="1"/>
    </xf>
    <xf numFmtId="0" fontId="42" fillId="0" borderId="6" xfId="0" applyNumberFormat="1" applyFont="1" applyBorder="1" applyAlignment="1">
      <alignment horizontal="left" wrapText="1"/>
    </xf>
    <xf numFmtId="3" fontId="42" fillId="0" borderId="6" xfId="0" applyNumberFormat="1" applyFont="1" applyBorder="1" applyAlignment="1">
      <alignment horizontal="right" vertical="center" wrapText="1"/>
    </xf>
    <xf numFmtId="3" fontId="45" fillId="5" borderId="6" xfId="0" applyNumberFormat="1" applyFont="1" applyFill="1" applyBorder="1" applyAlignment="1">
      <alignment horizontal="right" vertical="center" wrapText="1"/>
    </xf>
    <xf numFmtId="3" fontId="45" fillId="6" borderId="6" xfId="0" applyNumberFormat="1" applyFont="1" applyFill="1" applyBorder="1" applyAlignment="1">
      <alignment horizontal="center" vertical="center" wrapText="1"/>
    </xf>
    <xf numFmtId="3" fontId="45" fillId="4" borderId="6" xfId="0" applyNumberFormat="1" applyFont="1" applyFill="1" applyBorder="1" applyAlignment="1">
      <alignment horizontal="right" vertical="center" wrapText="1"/>
    </xf>
    <xf numFmtId="1" fontId="42" fillId="0" borderId="6" xfId="0" applyNumberFormat="1" applyFont="1" applyBorder="1" applyAlignment="1">
      <alignment horizontal="right" vertical="center" wrapText="1"/>
    </xf>
    <xf numFmtId="3" fontId="45" fillId="0" borderId="6" xfId="0" applyNumberFormat="1" applyFont="1" applyBorder="1" applyAlignment="1">
      <alignment horizontal="right" vertical="center" wrapText="1"/>
    </xf>
    <xf numFmtId="2" fontId="45" fillId="5" borderId="6" xfId="0" applyNumberFormat="1" applyFont="1" applyFill="1" applyBorder="1" applyAlignment="1">
      <alignment horizontal="center" vertical="center" wrapText="1"/>
    </xf>
    <xf numFmtId="1" fontId="45" fillId="5" borderId="6" xfId="0" applyNumberFormat="1" applyFont="1" applyFill="1" applyBorder="1" applyAlignment="1">
      <alignment horizontal="center" vertical="center" wrapText="1"/>
    </xf>
    <xf numFmtId="164" fontId="45" fillId="5" borderId="6" xfId="0" applyNumberFormat="1" applyFont="1" applyFill="1" applyBorder="1" applyAlignment="1">
      <alignment horizontal="center" vertical="center" wrapText="1"/>
    </xf>
    <xf numFmtId="0" fontId="45" fillId="5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165" fontId="8" fillId="0" borderId="0" xfId="0" applyNumberFormat="1" applyFont="1" applyAlignment="1">
      <alignment wrapText="1"/>
    </xf>
    <xf numFmtId="165" fontId="8" fillId="0" borderId="0" xfId="0" applyNumberFormat="1" applyFont="1" applyAlignment="1">
      <alignment horizontal="center"/>
    </xf>
    <xf numFmtId="1" fontId="8" fillId="0" borderId="4" xfId="0" applyNumberFormat="1" applyFont="1" applyBorder="1" applyAlignment="1">
      <alignment wrapText="1"/>
    </xf>
    <xf numFmtId="165" fontId="8" fillId="0" borderId="4" xfId="0" applyNumberFormat="1" applyFont="1" applyBorder="1" applyAlignment="1">
      <alignment wrapText="1"/>
    </xf>
    <xf numFmtId="1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/>
    <xf numFmtId="3" fontId="8" fillId="0" borderId="2" xfId="0" applyNumberFormat="1" applyFont="1" applyBorder="1"/>
    <xf numFmtId="165" fontId="8" fillId="0" borderId="2" xfId="0" applyNumberFormat="1" applyFont="1" applyBorder="1"/>
    <xf numFmtId="165" fontId="8" fillId="0" borderId="2" xfId="0" applyNumberFormat="1" applyFont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0" fontId="0" fillId="0" borderId="2" xfId="0" applyFill="1" applyBorder="1"/>
    <xf numFmtId="165" fontId="8" fillId="0" borderId="2" xfId="0" applyNumberFormat="1" applyFont="1" applyFill="1" applyBorder="1"/>
    <xf numFmtId="167" fontId="8" fillId="0" borderId="2" xfId="0" applyNumberFormat="1" applyFont="1" applyBorder="1"/>
    <xf numFmtId="0" fontId="0" fillId="0" borderId="2" xfId="0" applyBorder="1"/>
    <xf numFmtId="165" fontId="8" fillId="0" borderId="0" xfId="0" applyNumberFormat="1" applyFon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165" fontId="0" fillId="0" borderId="2" xfId="0" applyNumberFormat="1" applyBorder="1"/>
    <xf numFmtId="167" fontId="8" fillId="0" borderId="2" xfId="0" applyNumberFormat="1" applyFont="1" applyBorder="1" applyAlignment="1">
      <alignment horizontal="right"/>
    </xf>
    <xf numFmtId="10" fontId="8" fillId="0" borderId="2" xfId="0" applyNumberFormat="1" applyFont="1" applyBorder="1"/>
    <xf numFmtId="167" fontId="0" fillId="0" borderId="2" xfId="0" applyNumberFormat="1" applyBorder="1"/>
    <xf numFmtId="10" fontId="8" fillId="0" borderId="2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wrapText="1"/>
    </xf>
    <xf numFmtId="3" fontId="0" fillId="0" borderId="2" xfId="0" applyNumberFormat="1" applyBorder="1"/>
    <xf numFmtId="10" fontId="0" fillId="0" borderId="2" xfId="0" applyNumberFormat="1" applyBorder="1"/>
    <xf numFmtId="0" fontId="0" fillId="0" borderId="0" xfId="0" applyAlignment="1">
      <alignment wrapText="1"/>
    </xf>
    <xf numFmtId="2" fontId="8" fillId="0" borderId="0" xfId="0" applyNumberFormat="1" applyFont="1" applyAlignment="1">
      <alignment wrapText="1"/>
    </xf>
    <xf numFmtId="3" fontId="8" fillId="0" borderId="0" xfId="0" applyNumberFormat="1" applyFont="1"/>
    <xf numFmtId="10" fontId="8" fillId="0" borderId="0" xfId="0" applyNumberFormat="1" applyFont="1"/>
    <xf numFmtId="0" fontId="8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50" fillId="0" borderId="2" xfId="6" applyNumberFormat="1" applyFont="1" applyBorder="1" applyAlignment="1">
      <alignment horizontal="left" wrapText="1"/>
    </xf>
    <xf numFmtId="0" fontId="50" fillId="0" borderId="2" xfId="6" applyNumberFormat="1" applyFont="1" applyBorder="1" applyAlignment="1">
      <alignment wrapText="1"/>
    </xf>
    <xf numFmtId="4" fontId="51" fillId="0" borderId="2" xfId="0" applyNumberFormat="1" applyFont="1" applyFill="1" applyBorder="1" applyAlignment="1">
      <alignment horizontal="right"/>
    </xf>
    <xf numFmtId="4" fontId="51" fillId="0" borderId="2" xfId="0" applyNumberFormat="1" applyFont="1" applyBorder="1" applyAlignment="1">
      <alignment horizontal="right"/>
    </xf>
    <xf numFmtId="4" fontId="51" fillId="10" borderId="2" xfId="0" applyNumberFormat="1" applyFont="1" applyFill="1" applyBorder="1" applyAlignment="1">
      <alignment horizontal="right"/>
    </xf>
    <xf numFmtId="4" fontId="51" fillId="9" borderId="2" xfId="0" applyNumberFormat="1" applyFont="1" applyFill="1" applyBorder="1" applyAlignment="1">
      <alignment horizontal="right"/>
    </xf>
    <xf numFmtId="0" fontId="0" fillId="0" borderId="0" xfId="0" applyFill="1"/>
    <xf numFmtId="1" fontId="8" fillId="0" borderId="2" xfId="0" applyNumberFormat="1" applyFont="1" applyBorder="1" applyAlignment="1">
      <alignment horizontal="left" wrapText="1"/>
    </xf>
    <xf numFmtId="0" fontId="20" fillId="0" borderId="2" xfId="1" applyFont="1" applyBorder="1" applyAlignment="1">
      <alignment horizontal="center" vertical="center" wrapText="1"/>
    </xf>
    <xf numFmtId="0" fontId="20" fillId="0" borderId="1" xfId="1" applyFont="1" applyBorder="1" applyAlignment="1">
      <alignment vertical="center" wrapText="1"/>
    </xf>
    <xf numFmtId="0" fontId="20" fillId="0" borderId="2" xfId="1" applyFont="1" applyBorder="1" applyAlignment="1">
      <alignment vertical="center" wrapText="1"/>
    </xf>
    <xf numFmtId="3" fontId="20" fillId="11" borderId="2" xfId="4" applyNumberFormat="1" applyFont="1" applyFill="1" applyBorder="1"/>
    <xf numFmtId="1" fontId="19" fillId="0" borderId="2" xfId="0" applyNumberFormat="1" applyFont="1" applyFill="1" applyBorder="1" applyAlignment="1">
      <alignment horizontal="right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35" fillId="8" borderId="3" xfId="5" applyNumberFormat="1" applyFont="1" applyFill="1" applyBorder="1" applyAlignment="1">
      <alignment horizontal="center" vertical="center" wrapText="1"/>
    </xf>
    <xf numFmtId="3" fontId="23" fillId="8" borderId="3" xfId="1" applyNumberFormat="1" applyFont="1" applyFill="1" applyBorder="1" applyAlignment="1">
      <alignment horizontal="center" vertical="center" wrapText="1"/>
    </xf>
    <xf numFmtId="4" fontId="23" fillId="8" borderId="3" xfId="1" applyNumberFormat="1" applyFont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/>
    </xf>
    <xf numFmtId="4" fontId="23" fillId="0" borderId="3" xfId="7" applyNumberFormat="1" applyFont="1" applyBorder="1" applyAlignment="1">
      <alignment horizontal="center" vertical="center"/>
    </xf>
    <xf numFmtId="3" fontId="23" fillId="0" borderId="3" xfId="1" applyNumberFormat="1" applyFont="1" applyBorder="1" applyAlignment="1">
      <alignment horizontal="center" vertical="center"/>
    </xf>
    <xf numFmtId="4" fontId="23" fillId="0" borderId="27" xfId="1" applyNumberFormat="1" applyFont="1" applyBorder="1" applyAlignment="1">
      <alignment horizontal="center" vertical="center"/>
    </xf>
    <xf numFmtId="0" fontId="35" fillId="8" borderId="2" xfId="5" applyNumberFormat="1" applyFont="1" applyFill="1" applyBorder="1" applyAlignment="1">
      <alignment horizontal="center" vertical="center" wrapText="1"/>
    </xf>
    <xf numFmtId="3" fontId="23" fillId="8" borderId="2" xfId="1" applyNumberFormat="1" applyFont="1" applyFill="1" applyBorder="1" applyAlignment="1">
      <alignment horizontal="center" vertical="center" wrapText="1"/>
    </xf>
    <xf numFmtId="4" fontId="23" fillId="8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4" fontId="9" fillId="0" borderId="2" xfId="7" applyNumberFormat="1" applyFont="1" applyFill="1" applyBorder="1" applyAlignment="1">
      <alignment horizontal="center" vertical="center"/>
    </xf>
    <xf numFmtId="3" fontId="23" fillId="0" borderId="2" xfId="1" applyNumberFormat="1" applyFont="1" applyBorder="1" applyAlignment="1">
      <alignment horizontal="center" vertical="center"/>
    </xf>
    <xf numFmtId="4" fontId="23" fillId="0" borderId="28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4" fontId="0" fillId="0" borderId="0" xfId="0" applyNumberFormat="1"/>
    <xf numFmtId="0" fontId="55" fillId="12" borderId="2" xfId="1" applyFont="1" applyFill="1" applyBorder="1" applyAlignment="1">
      <alignment horizontal="center" vertical="center"/>
    </xf>
    <xf numFmtId="3" fontId="56" fillId="12" borderId="2" xfId="1" applyNumberFormat="1" applyFont="1" applyFill="1" applyBorder="1" applyAlignment="1">
      <alignment horizontal="center" vertical="center" wrapText="1"/>
    </xf>
    <xf numFmtId="4" fontId="56" fillId="12" borderId="2" xfId="1" applyNumberFormat="1" applyFont="1" applyFill="1" applyBorder="1" applyAlignment="1">
      <alignment horizontal="center" vertical="center" wrapText="1"/>
    </xf>
    <xf numFmtId="4" fontId="55" fillId="12" borderId="2" xfId="7" applyNumberFormat="1" applyFont="1" applyFill="1" applyBorder="1" applyAlignment="1">
      <alignment horizontal="center" vertical="center"/>
    </xf>
    <xf numFmtId="3" fontId="56" fillId="12" borderId="2" xfId="1" applyNumberFormat="1" applyFont="1" applyFill="1" applyBorder="1" applyAlignment="1">
      <alignment horizontal="center" vertical="center"/>
    </xf>
    <xf numFmtId="4" fontId="56" fillId="12" borderId="28" xfId="1" applyNumberFormat="1" applyFont="1" applyFill="1" applyBorder="1" applyAlignment="1">
      <alignment horizontal="center" vertical="center"/>
    </xf>
    <xf numFmtId="0" fontId="57" fillId="0" borderId="0" xfId="0" applyFont="1"/>
    <xf numFmtId="0" fontId="9" fillId="12" borderId="2" xfId="1" applyFont="1" applyFill="1" applyBorder="1" applyAlignment="1">
      <alignment horizontal="center" vertical="center"/>
    </xf>
    <xf numFmtId="3" fontId="23" fillId="12" borderId="2" xfId="1" applyNumberFormat="1" applyFont="1" applyFill="1" applyBorder="1" applyAlignment="1">
      <alignment horizontal="center" vertical="center" wrapText="1"/>
    </xf>
    <xf numFmtId="4" fontId="23" fillId="12" borderId="2" xfId="1" applyNumberFormat="1" applyFont="1" applyFill="1" applyBorder="1" applyAlignment="1">
      <alignment horizontal="center" vertical="center" wrapText="1"/>
    </xf>
    <xf numFmtId="4" fontId="9" fillId="12" borderId="2" xfId="7" applyNumberFormat="1" applyFont="1" applyFill="1" applyBorder="1" applyAlignment="1">
      <alignment horizontal="center" vertical="center"/>
    </xf>
    <xf numFmtId="3" fontId="23" fillId="12" borderId="2" xfId="1" applyNumberFormat="1" applyFont="1" applyFill="1" applyBorder="1" applyAlignment="1">
      <alignment horizontal="center" vertical="center"/>
    </xf>
    <xf numFmtId="4" fontId="23" fillId="12" borderId="28" xfId="1" applyNumberFormat="1" applyFont="1" applyFill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/>
    </xf>
    <xf numFmtId="3" fontId="56" fillId="12" borderId="1" xfId="1" applyNumberFormat="1" applyFont="1" applyFill="1" applyBorder="1" applyAlignment="1">
      <alignment horizontal="center" vertical="center" wrapText="1"/>
    </xf>
    <xf numFmtId="4" fontId="55" fillId="12" borderId="1" xfId="1" applyNumberFormat="1" applyFont="1" applyFill="1" applyBorder="1" applyAlignment="1">
      <alignment horizontal="center"/>
    </xf>
    <xf numFmtId="0" fontId="55" fillId="12" borderId="1" xfId="1" applyFont="1" applyFill="1" applyBorder="1" applyAlignment="1">
      <alignment horizontal="center" vertical="center"/>
    </xf>
    <xf numFmtId="4" fontId="55" fillId="12" borderId="1" xfId="7" applyNumberFormat="1" applyFont="1" applyFill="1" applyBorder="1" applyAlignment="1">
      <alignment horizontal="center" vertical="center"/>
    </xf>
    <xf numFmtId="3" fontId="56" fillId="12" borderId="1" xfId="1" applyNumberFormat="1" applyFont="1" applyFill="1" applyBorder="1" applyAlignment="1">
      <alignment horizontal="center" vertical="center"/>
    </xf>
    <xf numFmtId="4" fontId="56" fillId="12" borderId="29" xfId="1" applyNumberFormat="1" applyFont="1" applyFill="1" applyBorder="1" applyAlignment="1">
      <alignment horizontal="center" vertical="center"/>
    </xf>
    <xf numFmtId="3" fontId="23" fillId="12" borderId="1" xfId="1" applyNumberFormat="1" applyFont="1" applyFill="1" applyBorder="1" applyAlignment="1">
      <alignment horizontal="center" vertical="center" wrapText="1"/>
    </xf>
    <xf numFmtId="4" fontId="9" fillId="12" borderId="1" xfId="1" applyNumberFormat="1" applyFont="1" applyFill="1" applyBorder="1" applyAlignment="1">
      <alignment horizontal="center"/>
    </xf>
    <xf numFmtId="0" fontId="9" fillId="12" borderId="1" xfId="1" applyFont="1" applyFill="1" applyBorder="1" applyAlignment="1">
      <alignment horizontal="center" vertical="center"/>
    </xf>
    <xf numFmtId="4" fontId="9" fillId="12" borderId="1" xfId="7" applyNumberFormat="1" applyFont="1" applyFill="1" applyBorder="1" applyAlignment="1">
      <alignment horizontal="center" vertical="center"/>
    </xf>
    <xf numFmtId="3" fontId="23" fillId="12" borderId="1" xfId="1" applyNumberFormat="1" applyFont="1" applyFill="1" applyBorder="1" applyAlignment="1">
      <alignment horizontal="center" vertical="center"/>
    </xf>
    <xf numFmtId="4" fontId="23" fillId="12" borderId="29" xfId="1" applyNumberFormat="1" applyFont="1" applyFill="1" applyBorder="1" applyAlignment="1">
      <alignment horizontal="center" vertical="center"/>
    </xf>
    <xf numFmtId="0" fontId="58" fillId="0" borderId="23" xfId="1" applyFont="1" applyBorder="1" applyAlignment="1">
      <alignment horizontal="center" vertical="center"/>
    </xf>
    <xf numFmtId="3" fontId="58" fillId="0" borderId="23" xfId="1" applyNumberFormat="1" applyFont="1" applyBorder="1" applyAlignment="1">
      <alignment horizontal="center" vertical="center"/>
    </xf>
    <xf numFmtId="4" fontId="58" fillId="0" borderId="23" xfId="1" applyNumberFormat="1" applyFont="1" applyBorder="1" applyAlignment="1">
      <alignment horizontal="center" vertical="center"/>
    </xf>
    <xf numFmtId="4" fontId="58" fillId="0" borderId="25" xfId="1" applyNumberFormat="1" applyFont="1" applyBorder="1" applyAlignment="1">
      <alignment horizontal="center" vertical="center"/>
    </xf>
    <xf numFmtId="0" fontId="58" fillId="0" borderId="1" xfId="1" applyFont="1" applyBorder="1" applyAlignment="1">
      <alignment horizontal="center" vertical="center"/>
    </xf>
    <xf numFmtId="3" fontId="58" fillId="0" borderId="1" xfId="1" applyNumberFormat="1" applyFont="1" applyBorder="1" applyAlignment="1">
      <alignment horizontal="center" vertical="center"/>
    </xf>
    <xf numFmtId="4" fontId="58" fillId="0" borderId="1" xfId="1" applyNumberFormat="1" applyFont="1" applyBorder="1" applyAlignment="1">
      <alignment horizontal="center" vertical="center"/>
    </xf>
    <xf numFmtId="4" fontId="58" fillId="0" borderId="29" xfId="1" applyNumberFormat="1" applyFont="1" applyBorder="1" applyAlignment="1">
      <alignment horizontal="center" vertical="center"/>
    </xf>
    <xf numFmtId="0" fontId="28" fillId="0" borderId="31" xfId="0" applyFont="1" applyBorder="1" applyAlignment="1">
      <alignment horizontal="right"/>
    </xf>
    <xf numFmtId="0" fontId="28" fillId="0" borderId="32" xfId="0" applyFont="1" applyBorder="1"/>
    <xf numFmtId="3" fontId="58" fillId="0" borderId="32" xfId="1" applyNumberFormat="1" applyFont="1" applyBorder="1" applyAlignment="1">
      <alignment horizontal="center" vertical="center"/>
    </xf>
    <xf numFmtId="4" fontId="58" fillId="0" borderId="32" xfId="1" applyNumberFormat="1" applyFont="1" applyBorder="1" applyAlignment="1">
      <alignment horizontal="center" vertical="center"/>
    </xf>
    <xf numFmtId="0" fontId="28" fillId="0" borderId="33" xfId="0" applyFont="1" applyBorder="1"/>
    <xf numFmtId="0" fontId="59" fillId="0" borderId="0" xfId="0" applyFont="1"/>
    <xf numFmtId="0" fontId="23" fillId="0" borderId="23" xfId="1" applyFont="1" applyBorder="1" applyAlignment="1">
      <alignment horizontal="center"/>
    </xf>
    <xf numFmtId="0" fontId="23" fillId="0" borderId="23" xfId="1" applyFont="1" applyBorder="1" applyAlignment="1">
      <alignment horizontal="center" vertical="center" wrapText="1"/>
    </xf>
    <xf numFmtId="0" fontId="23" fillId="0" borderId="25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center" vertical="center"/>
    </xf>
    <xf numFmtId="4" fontId="23" fillId="0" borderId="2" xfId="1" applyNumberFormat="1" applyFont="1" applyBorder="1" applyAlignment="1">
      <alignment horizontal="center" vertical="center"/>
    </xf>
    <xf numFmtId="0" fontId="54" fillId="0" borderId="0" xfId="5" applyFont="1" applyBorder="1" applyAlignment="1">
      <alignment vertical="center" wrapText="1"/>
    </xf>
    <xf numFmtId="2" fontId="19" fillId="0" borderId="2" xfId="0" applyNumberFormat="1" applyFont="1" applyFill="1" applyBorder="1" applyAlignment="1">
      <alignment vertical="center" wrapText="1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2" fontId="19" fillId="0" borderId="2" xfId="0" applyNumberFormat="1" applyFont="1" applyFill="1" applyBorder="1" applyAlignment="1">
      <alignment horizontal="center" vertical="center" wrapText="1"/>
    </xf>
    <xf numFmtId="0" fontId="29" fillId="0" borderId="2" xfId="0" applyFont="1" applyBorder="1"/>
    <xf numFmtId="4" fontId="29" fillId="0" borderId="2" xfId="0" applyNumberFormat="1" applyFont="1" applyBorder="1"/>
    <xf numFmtId="4" fontId="20" fillId="0" borderId="2" xfId="0" applyNumberFormat="1" applyFont="1" applyBorder="1"/>
    <xf numFmtId="0" fontId="19" fillId="0" borderId="2" xfId="4" applyFont="1" applyFill="1" applyBorder="1" applyAlignment="1">
      <alignment horizontal="left" vertical="top" wrapText="1"/>
    </xf>
    <xf numFmtId="0" fontId="19" fillId="4" borderId="2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right" vertical="center" wrapText="1"/>
    </xf>
    <xf numFmtId="3" fontId="19" fillId="0" borderId="2" xfId="0" applyNumberFormat="1" applyFont="1" applyFill="1" applyBorder="1" applyAlignment="1">
      <alignment horizontal="right" wrapText="1"/>
    </xf>
    <xf numFmtId="4" fontId="19" fillId="0" borderId="2" xfId="0" applyNumberFormat="1" applyFont="1" applyFill="1" applyBorder="1" applyAlignment="1">
      <alignment horizontal="right" wrapText="1"/>
    </xf>
    <xf numFmtId="0" fontId="37" fillId="0" borderId="7" xfId="0" applyFont="1" applyFill="1" applyBorder="1" applyAlignment="1">
      <alignment horizontal="center" vertical="center" wrapText="1"/>
    </xf>
    <xf numFmtId="0" fontId="26" fillId="6" borderId="2" xfId="4" applyFont="1" applyFill="1" applyBorder="1" applyAlignment="1"/>
    <xf numFmtId="0" fontId="26" fillId="6" borderId="7" xfId="4" applyFont="1" applyFill="1" applyBorder="1" applyAlignment="1"/>
    <xf numFmtId="1" fontId="26" fillId="6" borderId="2" xfId="4" applyNumberFormat="1" applyFont="1" applyFill="1" applyBorder="1" applyAlignment="1">
      <alignment horizontal="right"/>
    </xf>
    <xf numFmtId="4" fontId="26" fillId="6" borderId="2" xfId="4" applyNumberFormat="1" applyFont="1" applyFill="1" applyBorder="1" applyAlignment="1">
      <alignment horizontal="right"/>
    </xf>
    <xf numFmtId="0" fontId="29" fillId="0" borderId="7" xfId="4" applyFont="1" applyBorder="1" applyAlignment="1">
      <alignment horizontal="center"/>
    </xf>
    <xf numFmtId="0" fontId="37" fillId="4" borderId="2" xfId="0" applyFont="1" applyFill="1" applyBorder="1" applyAlignment="1">
      <alignment horizontal="center" wrapText="1"/>
    </xf>
    <xf numFmtId="0" fontId="26" fillId="4" borderId="2" xfId="0" applyFont="1" applyFill="1" applyBorder="1" applyAlignment="1">
      <alignment horizontal="center" wrapText="1"/>
    </xf>
    <xf numFmtId="0" fontId="26" fillId="0" borderId="7" xfId="0" applyFont="1" applyFill="1" applyBorder="1" applyAlignment="1">
      <alignment horizontal="center" wrapText="1"/>
    </xf>
    <xf numFmtId="0" fontId="29" fillId="0" borderId="2" xfId="1" applyFont="1" applyBorder="1" applyAlignment="1">
      <alignment horizontal="center" vertical="center" wrapText="1"/>
    </xf>
    <xf numFmtId="4" fontId="20" fillId="0" borderId="2" xfId="1" applyNumberFormat="1" applyFont="1" applyBorder="1" applyAlignment="1">
      <alignment horizontal="center" vertical="center" wrapText="1"/>
    </xf>
    <xf numFmtId="0" fontId="26" fillId="9" borderId="2" xfId="4" applyFont="1" applyFill="1" applyBorder="1" applyAlignment="1">
      <alignment horizontal="right" vertical="top" wrapText="1"/>
    </xf>
    <xf numFmtId="4" fontId="26" fillId="9" borderId="2" xfId="4" applyNumberFormat="1" applyFont="1" applyFill="1" applyBorder="1" applyAlignment="1">
      <alignment horizontal="right" vertical="top" wrapText="1"/>
    </xf>
    <xf numFmtId="0" fontId="29" fillId="0" borderId="2" xfId="1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/>
    </xf>
    <xf numFmtId="0" fontId="20" fillId="0" borderId="2" xfId="0" applyFont="1" applyBorder="1" applyAlignment="1">
      <alignment horizontal="right"/>
    </xf>
    <xf numFmtId="4" fontId="20" fillId="0" borderId="2" xfId="0" applyNumberFormat="1" applyFont="1" applyBorder="1" applyAlignment="1">
      <alignment horizontal="right"/>
    </xf>
    <xf numFmtId="0" fontId="26" fillId="0" borderId="2" xfId="4" applyFont="1" applyFill="1" applyBorder="1" applyAlignment="1">
      <alignment vertical="center" wrapText="1"/>
    </xf>
    <xf numFmtId="0" fontId="29" fillId="0" borderId="2" xfId="0" applyFont="1" applyBorder="1" applyAlignment="1">
      <alignment horizontal="right"/>
    </xf>
    <xf numFmtId="4" fontId="29" fillId="0" borderId="2" xfId="0" applyNumberFormat="1" applyFont="1" applyBorder="1" applyAlignment="1">
      <alignment horizontal="right"/>
    </xf>
    <xf numFmtId="0" fontId="27" fillId="0" borderId="2" xfId="0" applyFont="1" applyBorder="1" applyAlignment="1">
      <alignment horizontal="left"/>
    </xf>
    <xf numFmtId="0" fontId="26" fillId="0" borderId="2" xfId="4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4" fontId="61" fillId="6" borderId="2" xfId="6" applyNumberFormat="1" applyFont="1" applyFill="1" applyBorder="1" applyAlignment="1">
      <alignment horizontal="center" vertical="center" wrapText="1"/>
    </xf>
    <xf numFmtId="0" fontId="62" fillId="0" borderId="0" xfId="0" applyFont="1"/>
    <xf numFmtId="0" fontId="1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center"/>
    </xf>
    <xf numFmtId="166" fontId="14" fillId="0" borderId="2" xfId="0" applyNumberFormat="1" applyFont="1" applyBorder="1" applyAlignment="1">
      <alignment horizontal="center" wrapText="1"/>
    </xf>
    <xf numFmtId="166" fontId="14" fillId="0" borderId="2" xfId="0" applyNumberFormat="1" applyFont="1" applyBorder="1" applyAlignment="1">
      <alignment horizontal="center"/>
    </xf>
    <xf numFmtId="1" fontId="14" fillId="0" borderId="2" xfId="0" applyNumberFormat="1" applyFont="1" applyBorder="1" applyAlignment="1">
      <alignment horizontal="center" wrapText="1"/>
    </xf>
    <xf numFmtId="1" fontId="14" fillId="0" borderId="2" xfId="0" applyNumberFormat="1" applyFont="1" applyBorder="1" applyAlignment="1">
      <alignment horizontal="center"/>
    </xf>
    <xf numFmtId="3" fontId="61" fillId="9" borderId="2" xfId="6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8" fillId="0" borderId="0" xfId="1" applyFont="1" applyBorder="1" applyAlignment="1">
      <alignment vertical="center" wrapText="1"/>
    </xf>
    <xf numFmtId="3" fontId="61" fillId="6" borderId="7" xfId="6" applyNumberFormat="1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165" fontId="14" fillId="6" borderId="7" xfId="0" applyNumberFormat="1" applyFont="1" applyFill="1" applyBorder="1" applyAlignment="1">
      <alignment horizontal="center" vertical="center" wrapText="1"/>
    </xf>
    <xf numFmtId="165" fontId="14" fillId="6" borderId="7" xfId="6" applyNumberFormat="1" applyFont="1" applyFill="1" applyBorder="1" applyAlignment="1">
      <alignment horizontal="center" vertical="center" wrapText="1"/>
    </xf>
    <xf numFmtId="165" fontId="61" fillId="6" borderId="2" xfId="6" applyNumberFormat="1" applyFont="1" applyFill="1" applyBorder="1" applyAlignment="1">
      <alignment horizontal="center" vertical="center" wrapText="1"/>
    </xf>
    <xf numFmtId="1" fontId="61" fillId="6" borderId="7" xfId="6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wrapText="1"/>
    </xf>
    <xf numFmtId="0" fontId="61" fillId="6" borderId="2" xfId="6" applyNumberFormat="1" applyFont="1" applyFill="1" applyBorder="1" applyAlignment="1">
      <alignment horizontal="left" vertical="center" wrapText="1"/>
    </xf>
    <xf numFmtId="0" fontId="61" fillId="6" borderId="2" xfId="6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62" fillId="10" borderId="2" xfId="0" applyFont="1" applyFill="1" applyBorder="1"/>
    <xf numFmtId="0" fontId="61" fillId="6" borderId="7" xfId="6" applyNumberFormat="1" applyFont="1" applyFill="1" applyBorder="1" applyAlignment="1">
      <alignment horizontal="center" vertical="center" wrapText="1"/>
    </xf>
    <xf numFmtId="2" fontId="61" fillId="6" borderId="1" xfId="6" applyNumberFormat="1" applyFont="1" applyFill="1" applyBorder="1" applyAlignment="1">
      <alignment vertical="center" wrapText="1"/>
    </xf>
    <xf numFmtId="0" fontId="14" fillId="0" borderId="0" xfId="0" applyFont="1" applyBorder="1" applyAlignment="1"/>
    <xf numFmtId="4" fontId="20" fillId="11" borderId="2" xfId="4" applyNumberFormat="1" applyFont="1" applyFill="1" applyBorder="1"/>
    <xf numFmtId="0" fontId="36" fillId="11" borderId="3" xfId="4" applyFont="1" applyFill="1" applyBorder="1" applyAlignment="1">
      <alignment horizontal="center" vertical="center" wrapText="1"/>
    </xf>
    <xf numFmtId="0" fontId="60" fillId="11" borderId="7" xfId="4" applyFont="1" applyFill="1" applyBorder="1" applyAlignment="1">
      <alignment horizontal="center" wrapText="1"/>
    </xf>
    <xf numFmtId="0" fontId="20" fillId="11" borderId="2" xfId="0" applyFont="1" applyFill="1" applyBorder="1" applyAlignment="1">
      <alignment horizontal="right" wrapText="1"/>
    </xf>
    <xf numFmtId="4" fontId="36" fillId="11" borderId="2" xfId="4" applyNumberFormat="1" applyFont="1" applyFill="1" applyBorder="1" applyAlignment="1">
      <alignment wrapText="1"/>
    </xf>
    <xf numFmtId="3" fontId="20" fillId="11" borderId="2" xfId="0" applyNumberFormat="1" applyFont="1" applyFill="1" applyBorder="1" applyAlignment="1">
      <alignment horizontal="right" wrapText="1"/>
    </xf>
    <xf numFmtId="2" fontId="26" fillId="7" borderId="7" xfId="0" applyNumberFormat="1" applyFont="1" applyFill="1" applyBorder="1" applyAlignment="1">
      <alignment horizontal="center" vertical="center" wrapText="1"/>
    </xf>
    <xf numFmtId="2" fontId="26" fillId="7" borderId="8" xfId="0" applyNumberFormat="1" applyFont="1" applyFill="1" applyBorder="1" applyAlignment="1">
      <alignment horizontal="center" vertical="center" wrapText="1"/>
    </xf>
    <xf numFmtId="2" fontId="26" fillId="7" borderId="9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right" vertical="center" wrapText="1"/>
    </xf>
    <xf numFmtId="0" fontId="54" fillId="0" borderId="4" xfId="5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2" fontId="28" fillId="0" borderId="26" xfId="1" applyNumberFormat="1" applyFont="1" applyBorder="1" applyAlignment="1">
      <alignment horizontal="center" vertical="center" wrapText="1"/>
    </xf>
    <xf numFmtId="2" fontId="28" fillId="0" borderId="30" xfId="1" applyNumberFormat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  <xf numFmtId="2" fontId="28" fillId="0" borderId="35" xfId="1" applyNumberFormat="1" applyFont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54" fillId="0" borderId="0" xfId="5" applyFont="1" applyBorder="1" applyAlignment="1">
      <alignment horizontal="center" vertical="center" wrapText="1"/>
    </xf>
    <xf numFmtId="0" fontId="23" fillId="0" borderId="18" xfId="1" applyFont="1" applyBorder="1" applyAlignment="1">
      <alignment horizontal="center" vertical="center" wrapText="1"/>
    </xf>
    <xf numFmtId="0" fontId="23" fillId="0" borderId="22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/>
    </xf>
    <xf numFmtId="0" fontId="23" fillId="0" borderId="23" xfId="1" applyFont="1" applyBorder="1" applyAlignment="1">
      <alignment horizontal="center" vertical="center"/>
    </xf>
    <xf numFmtId="0" fontId="23" fillId="0" borderId="20" xfId="1" applyFont="1" applyBorder="1" applyAlignment="1">
      <alignment horizontal="center" vertical="center"/>
    </xf>
    <xf numFmtId="0" fontId="23" fillId="0" borderId="24" xfId="1" applyFont="1" applyBorder="1" applyAlignment="1">
      <alignment horizontal="center" vertical="center"/>
    </xf>
    <xf numFmtId="0" fontId="23" fillId="0" borderId="19" xfId="1" applyFont="1" applyBorder="1" applyAlignment="1">
      <alignment horizontal="center" vertical="center" wrapText="1"/>
    </xf>
    <xf numFmtId="0" fontId="23" fillId="0" borderId="21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20" fillId="7" borderId="7" xfId="1" applyFont="1" applyFill="1" applyBorder="1" applyAlignment="1">
      <alignment horizontal="left" vertical="center" wrapText="1"/>
    </xf>
    <xf numFmtId="0" fontId="20" fillId="7" borderId="8" xfId="1" applyFont="1" applyFill="1" applyBorder="1" applyAlignment="1">
      <alignment horizontal="left" vertical="center" wrapText="1"/>
    </xf>
    <xf numFmtId="0" fontId="20" fillId="7" borderId="9" xfId="1" applyFont="1" applyFill="1" applyBorder="1" applyAlignment="1">
      <alignment horizontal="left" vertical="center" wrapText="1"/>
    </xf>
    <xf numFmtId="0" fontId="26" fillId="7" borderId="34" xfId="4" applyFont="1" applyFill="1" applyBorder="1" applyAlignment="1">
      <alignment horizontal="center" vertical="center" wrapText="1"/>
    </xf>
    <xf numFmtId="0" fontId="26" fillId="7" borderId="36" xfId="4" applyFont="1" applyFill="1" applyBorder="1" applyAlignment="1">
      <alignment horizontal="center" vertical="center" wrapText="1"/>
    </xf>
    <xf numFmtId="0" fontId="26" fillId="7" borderId="16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26" fillId="7" borderId="7" xfId="4" applyFont="1" applyFill="1" applyBorder="1" applyAlignment="1">
      <alignment horizontal="center" vertical="top" wrapText="1"/>
    </xf>
    <xf numFmtId="0" fontId="26" fillId="7" borderId="8" xfId="4" applyFont="1" applyFill="1" applyBorder="1" applyAlignment="1">
      <alignment horizontal="center" vertical="top" wrapText="1"/>
    </xf>
    <xf numFmtId="0" fontId="26" fillId="7" borderId="9" xfId="4" applyFont="1" applyFill="1" applyBorder="1" applyAlignment="1">
      <alignment horizontal="center" vertical="top" wrapText="1"/>
    </xf>
    <xf numFmtId="0" fontId="29" fillId="7" borderId="7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9" xfId="1" applyFont="1" applyFill="1" applyBorder="1" applyAlignment="1">
      <alignment horizontal="center" vertical="center" wrapText="1"/>
    </xf>
    <xf numFmtId="0" fontId="28" fillId="0" borderId="0" xfId="4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32" fillId="0" borderId="0" xfId="4" applyFont="1" applyFill="1" applyBorder="1" applyAlignment="1">
      <alignment horizontal="center" vertical="center" wrapText="1"/>
    </xf>
    <xf numFmtId="0" fontId="14" fillId="0" borderId="0" xfId="0" applyFont="1" applyBorder="1" applyAlignment="1"/>
    <xf numFmtId="0" fontId="33" fillId="0" borderId="1" xfId="4" applyFont="1" applyFill="1" applyBorder="1" applyAlignment="1">
      <alignment horizontal="center" vertical="center" wrapText="1"/>
    </xf>
    <xf numFmtId="0" fontId="33" fillId="0" borderId="3" xfId="4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center" vertical="center" wrapText="1"/>
    </xf>
    <xf numFmtId="0" fontId="30" fillId="0" borderId="3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right" vertical="center" wrapText="1"/>
    </xf>
    <xf numFmtId="0" fontId="19" fillId="0" borderId="1" xfId="4" applyFont="1" applyFill="1" applyBorder="1" applyAlignment="1">
      <alignment horizontal="left" vertical="center" wrapText="1"/>
    </xf>
    <xf numFmtId="0" fontId="19" fillId="0" borderId="11" xfId="4" applyFont="1" applyFill="1" applyBorder="1" applyAlignment="1">
      <alignment horizontal="left" vertical="center" wrapText="1"/>
    </xf>
    <xf numFmtId="0" fontId="19" fillId="0" borderId="3" xfId="4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9" borderId="1" xfId="4" applyFont="1" applyFill="1" applyBorder="1" applyAlignment="1">
      <alignment horizontal="left" vertical="center" wrapText="1"/>
    </xf>
    <xf numFmtId="0" fontId="19" fillId="9" borderId="11" xfId="4" applyFont="1" applyFill="1" applyBorder="1" applyAlignment="1">
      <alignment horizontal="left" vertical="center" wrapText="1"/>
    </xf>
    <xf numFmtId="0" fontId="19" fillId="9" borderId="3" xfId="4" applyFont="1" applyFill="1" applyBorder="1" applyAlignment="1">
      <alignment horizontal="left" vertical="center" wrapText="1"/>
    </xf>
    <xf numFmtId="0" fontId="35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20" fillId="0" borderId="1" xfId="1" applyFont="1" applyBorder="1" applyAlignment="1">
      <alignment horizontal="left" vertical="center" wrapText="1"/>
    </xf>
    <xf numFmtId="0" fontId="20" fillId="0" borderId="3" xfId="1" applyFont="1" applyBorder="1" applyAlignment="1">
      <alignment horizontal="left" vertical="center" wrapText="1"/>
    </xf>
    <xf numFmtId="0" fontId="20" fillId="0" borderId="2" xfId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  <xf numFmtId="0" fontId="3" fillId="0" borderId="0" xfId="1" applyFont="1" applyBorder="1" applyAlignment="1">
      <alignment horizontal="right" vertical="center" wrapText="1"/>
    </xf>
    <xf numFmtId="0" fontId="6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right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3" xfId="2" applyFont="1" applyFill="1" applyBorder="1" applyAlignment="1">
      <alignment horizontal="center" vertical="center" wrapText="1"/>
    </xf>
    <xf numFmtId="0" fontId="45" fillId="0" borderId="12" xfId="0" applyNumberFormat="1" applyFont="1" applyBorder="1" applyAlignment="1">
      <alignment horizontal="left" wrapText="1"/>
    </xf>
    <xf numFmtId="0" fontId="45" fillId="0" borderId="14" xfId="0" applyNumberFormat="1" applyFont="1" applyBorder="1" applyAlignment="1">
      <alignment horizontal="left" wrapText="1"/>
    </xf>
    <xf numFmtId="0" fontId="45" fillId="0" borderId="15" xfId="0" applyNumberFormat="1" applyFont="1" applyBorder="1" applyAlignment="1">
      <alignment horizontal="center" vertical="center" wrapText="1"/>
    </xf>
    <xf numFmtId="0" fontId="42" fillId="0" borderId="5" xfId="0" applyNumberFormat="1" applyFont="1" applyBorder="1" applyAlignment="1">
      <alignment horizontal="center" vertical="center" wrapText="1"/>
    </xf>
    <xf numFmtId="0" fontId="42" fillId="0" borderId="10" xfId="0" applyNumberFormat="1" applyFont="1" applyBorder="1" applyAlignment="1">
      <alignment horizontal="center" vertical="center" wrapText="1"/>
    </xf>
    <xf numFmtId="0" fontId="46" fillId="0" borderId="5" xfId="0" applyNumberFormat="1" applyFont="1" applyBorder="1" applyAlignment="1">
      <alignment horizontal="center" vertical="center" wrapText="1"/>
    </xf>
    <xf numFmtId="0" fontId="46" fillId="0" borderId="10" xfId="0" applyNumberFormat="1" applyFont="1" applyBorder="1" applyAlignment="1">
      <alignment horizontal="center" vertical="center" wrapText="1"/>
    </xf>
    <xf numFmtId="0" fontId="42" fillId="0" borderId="12" xfId="0" applyNumberFormat="1" applyFont="1" applyBorder="1" applyAlignment="1">
      <alignment horizontal="center" vertical="center" wrapText="1"/>
    </xf>
    <xf numFmtId="0" fontId="42" fillId="0" borderId="13" xfId="0" applyNumberFormat="1" applyFont="1" applyBorder="1" applyAlignment="1">
      <alignment horizontal="center" vertical="center" wrapText="1"/>
    </xf>
    <xf numFmtId="0" fontId="42" fillId="0" borderId="14" xfId="0" applyNumberFormat="1" applyFont="1" applyBorder="1" applyAlignment="1">
      <alignment horizontal="center" vertical="center" wrapText="1"/>
    </xf>
    <xf numFmtId="0" fontId="45" fillId="4" borderId="5" xfId="0" applyNumberFormat="1" applyFont="1" applyFill="1" applyBorder="1" applyAlignment="1">
      <alignment horizontal="center" vertical="center" wrapText="1"/>
    </xf>
    <xf numFmtId="0" fontId="45" fillId="4" borderId="10" xfId="0" applyNumberFormat="1" applyFont="1" applyFill="1" applyBorder="1" applyAlignment="1">
      <alignment horizontal="center" vertical="center" wrapText="1"/>
    </xf>
    <xf numFmtId="0" fontId="47" fillId="5" borderId="5" xfId="0" applyNumberFormat="1" applyFont="1" applyFill="1" applyBorder="1" applyAlignment="1">
      <alignment horizontal="center" vertical="center" wrapText="1"/>
    </xf>
    <xf numFmtId="0" fontId="47" fillId="5" borderId="10" xfId="0" applyNumberFormat="1" applyFont="1" applyFill="1" applyBorder="1" applyAlignment="1">
      <alignment horizontal="center" vertical="center" wrapText="1"/>
    </xf>
    <xf numFmtId="0" fontId="45" fillId="0" borderId="6" xfId="0" applyNumberFormat="1" applyFont="1" applyBorder="1" applyAlignment="1">
      <alignment horizontal="left" wrapText="1"/>
    </xf>
    <xf numFmtId="0" fontId="41" fillId="0" borderId="0" xfId="0" applyNumberFormat="1" applyFont="1" applyAlignment="1">
      <alignment horizontal="center" vertical="center" wrapText="1"/>
    </xf>
    <xf numFmtId="0" fontId="43" fillId="5" borderId="6" xfId="0" applyNumberFormat="1" applyFont="1" applyFill="1" applyBorder="1" applyAlignment="1">
      <alignment horizontal="center" vertical="center" wrapText="1"/>
    </xf>
    <xf numFmtId="0" fontId="44" fillId="5" borderId="5" xfId="0" applyNumberFormat="1" applyFont="1" applyFill="1" applyBorder="1" applyAlignment="1">
      <alignment horizontal="center" vertical="center" wrapText="1"/>
    </xf>
    <xf numFmtId="0" fontId="44" fillId="5" borderId="10" xfId="0" applyNumberFormat="1" applyFont="1" applyFill="1" applyBorder="1" applyAlignment="1">
      <alignment horizontal="center" vertical="center" wrapText="1"/>
    </xf>
    <xf numFmtId="0" fontId="43" fillId="6" borderId="6" xfId="0" applyNumberFormat="1" applyFont="1" applyFill="1" applyBorder="1" applyAlignment="1">
      <alignment horizontal="center" vertical="center" wrapText="1"/>
    </xf>
    <xf numFmtId="0" fontId="44" fillId="6" borderId="5" xfId="0" applyNumberFormat="1" applyFont="1" applyFill="1" applyBorder="1" applyAlignment="1">
      <alignment horizontal="center" vertical="center" wrapText="1"/>
    </xf>
    <xf numFmtId="0" fontId="44" fillId="6" borderId="10" xfId="0" applyNumberFormat="1" applyFont="1" applyFill="1" applyBorder="1" applyAlignment="1">
      <alignment horizontal="center" vertical="center" wrapText="1"/>
    </xf>
    <xf numFmtId="0" fontId="43" fillId="4" borderId="6" xfId="0" applyNumberFormat="1" applyFont="1" applyFill="1" applyBorder="1" applyAlignment="1">
      <alignment horizontal="center" vertical="center" wrapText="1"/>
    </xf>
    <xf numFmtId="0" fontId="44" fillId="4" borderId="5" xfId="0" applyNumberFormat="1" applyFont="1" applyFill="1" applyBorder="1" applyAlignment="1">
      <alignment horizontal="center" vertical="center" wrapText="1"/>
    </xf>
    <xf numFmtId="0" fontId="44" fillId="4" borderId="10" xfId="0" applyNumberFormat="1" applyFont="1" applyFill="1" applyBorder="1" applyAlignment="1">
      <alignment horizontal="center" vertical="center" wrapText="1"/>
    </xf>
    <xf numFmtId="0" fontId="28" fillId="0" borderId="0" xfId="1" applyFont="1" applyBorder="1" applyAlignment="1">
      <alignment horizontal="right" vertical="center" wrapText="1"/>
    </xf>
    <xf numFmtId="0" fontId="48" fillId="0" borderId="0" xfId="0" applyFont="1" applyAlignment="1">
      <alignment horizontal="center" vertical="center" wrapText="1"/>
    </xf>
    <xf numFmtId="0" fontId="61" fillId="6" borderId="2" xfId="6" applyNumberFormat="1" applyFont="1" applyFill="1" applyBorder="1" applyAlignment="1">
      <alignment horizontal="left" wrapText="1"/>
    </xf>
    <xf numFmtId="0" fontId="14" fillId="10" borderId="2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9" borderId="4" xfId="0" applyFont="1" applyFill="1" applyBorder="1" applyAlignment="1">
      <alignment horizontal="left" vertical="top" wrapText="1"/>
    </xf>
    <xf numFmtId="0" fontId="61" fillId="6" borderId="2" xfId="6" applyNumberFormat="1" applyFont="1" applyFill="1" applyBorder="1" applyAlignment="1">
      <alignment horizontal="left" vertical="center" wrapText="1"/>
    </xf>
    <xf numFmtId="0" fontId="61" fillId="6" borderId="2" xfId="6" applyNumberFormat="1" applyFont="1" applyFill="1" applyBorder="1" applyAlignment="1">
      <alignment horizontal="center" vertical="center" wrapText="1"/>
    </xf>
    <xf numFmtId="4" fontId="61" fillId="6" borderId="7" xfId="6" applyNumberFormat="1" applyFont="1" applyFill="1" applyBorder="1" applyAlignment="1">
      <alignment horizontal="center" vertical="center" wrapText="1"/>
    </xf>
    <xf numFmtId="4" fontId="61" fillId="6" borderId="9" xfId="6" applyNumberFormat="1" applyFont="1" applyFill="1" applyBorder="1" applyAlignment="1">
      <alignment horizontal="center" vertical="center" wrapText="1"/>
    </xf>
    <xf numFmtId="0" fontId="61" fillId="6" borderId="1" xfId="6" applyNumberFormat="1" applyFont="1" applyFill="1" applyBorder="1" applyAlignment="1">
      <alignment horizontal="center" vertical="center" wrapText="1"/>
    </xf>
    <xf numFmtId="0" fontId="61" fillId="6" borderId="3" xfId="6" applyNumberFormat="1" applyFont="1" applyFill="1" applyBorder="1" applyAlignment="1">
      <alignment horizontal="center" vertical="center" wrapText="1"/>
    </xf>
    <xf numFmtId="3" fontId="61" fillId="6" borderId="7" xfId="6" applyNumberFormat="1" applyFont="1" applyFill="1" applyBorder="1" applyAlignment="1">
      <alignment horizontal="center" vertical="center" wrapText="1"/>
    </xf>
    <xf numFmtId="3" fontId="61" fillId="6" borderId="9" xfId="6" applyNumberFormat="1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2" fontId="14" fillId="6" borderId="7" xfId="0" applyNumberFormat="1" applyFont="1" applyFill="1" applyBorder="1" applyAlignment="1">
      <alignment horizontal="center" vertical="center" wrapText="1"/>
    </xf>
    <xf numFmtId="2" fontId="14" fillId="6" borderId="9" xfId="0" applyNumberFormat="1" applyFont="1" applyFill="1" applyBorder="1" applyAlignment="1">
      <alignment horizontal="center" vertical="center" wrapText="1"/>
    </xf>
    <xf numFmtId="4" fontId="14" fillId="6" borderId="7" xfId="6" applyNumberFormat="1" applyFont="1" applyFill="1" applyBorder="1" applyAlignment="1">
      <alignment horizontal="center" vertical="center" wrapText="1"/>
    </xf>
    <xf numFmtId="4" fontId="14" fillId="6" borderId="9" xfId="6" applyNumberFormat="1" applyFont="1" applyFill="1" applyBorder="1" applyAlignment="1">
      <alignment horizontal="center" vertical="center" wrapText="1"/>
    </xf>
    <xf numFmtId="1" fontId="61" fillId="6" borderId="7" xfId="6" applyNumberFormat="1" applyFont="1" applyFill="1" applyBorder="1" applyAlignment="1">
      <alignment horizontal="center" vertical="center" wrapText="1"/>
    </xf>
    <xf numFmtId="1" fontId="61" fillId="6" borderId="9" xfId="6" applyNumberFormat="1" applyFont="1" applyFill="1" applyBorder="1" applyAlignment="1">
      <alignment horizontal="center" vertical="center" wrapText="1"/>
    </xf>
    <xf numFmtId="1" fontId="61" fillId="6" borderId="2" xfId="6" applyNumberFormat="1" applyFont="1" applyFill="1" applyBorder="1" applyAlignment="1">
      <alignment horizontal="center" vertical="center" wrapText="1"/>
    </xf>
    <xf numFmtId="3" fontId="61" fillId="6" borderId="2" xfId="6" applyNumberFormat="1" applyFont="1" applyFill="1" applyBorder="1" applyAlignment="1">
      <alignment horizontal="center" vertical="center" wrapText="1"/>
    </xf>
    <xf numFmtId="10" fontId="61" fillId="6" borderId="2" xfId="6" applyNumberFormat="1" applyFont="1" applyFill="1" applyBorder="1" applyAlignment="1">
      <alignment horizontal="center" vertical="center" wrapText="1"/>
    </xf>
    <xf numFmtId="0" fontId="14" fillId="6" borderId="2" xfId="6" applyNumberFormat="1" applyFont="1" applyFill="1" applyBorder="1" applyAlignment="1">
      <alignment horizontal="center" vertical="center" wrapText="1"/>
    </xf>
    <xf numFmtId="0" fontId="14" fillId="6" borderId="7" xfId="6" applyNumberFormat="1" applyFont="1" applyFill="1" applyBorder="1" applyAlignment="1">
      <alignment horizontal="center" vertical="center" wrapText="1"/>
    </xf>
    <xf numFmtId="0" fontId="14" fillId="6" borderId="9" xfId="6" applyNumberFormat="1" applyFont="1" applyFill="1" applyBorder="1" applyAlignment="1">
      <alignment horizontal="center" vertical="center" wrapText="1"/>
    </xf>
    <xf numFmtId="0" fontId="61" fillId="6" borderId="16" xfId="6" applyNumberFormat="1" applyFont="1" applyFill="1" applyBorder="1" applyAlignment="1">
      <alignment horizontal="center" vertical="center" wrapText="1"/>
    </xf>
    <xf numFmtId="0" fontId="61" fillId="6" borderId="17" xfId="6" applyNumberFormat="1" applyFont="1" applyFill="1" applyBorder="1" applyAlignment="1">
      <alignment horizontal="center" vertical="center" wrapText="1"/>
    </xf>
    <xf numFmtId="165" fontId="14" fillId="6" borderId="7" xfId="0" applyNumberFormat="1" applyFont="1" applyFill="1" applyBorder="1" applyAlignment="1">
      <alignment horizontal="center" vertical="center" wrapText="1"/>
    </xf>
    <xf numFmtId="165" fontId="14" fillId="6" borderId="9" xfId="0" applyNumberFormat="1" applyFont="1" applyFill="1" applyBorder="1" applyAlignment="1">
      <alignment horizontal="center" vertical="center" wrapText="1"/>
    </xf>
    <xf numFmtId="4" fontId="61" fillId="6" borderId="2" xfId="6" applyNumberFormat="1" applyFont="1" applyFill="1" applyBorder="1" applyAlignment="1">
      <alignment horizontal="center" vertical="center" wrapText="1"/>
    </xf>
    <xf numFmtId="166" fontId="14" fillId="6" borderId="7" xfId="0" applyNumberFormat="1" applyFont="1" applyFill="1" applyBorder="1" applyAlignment="1">
      <alignment horizontal="center" vertical="center" wrapText="1"/>
    </xf>
    <xf numFmtId="166" fontId="14" fillId="6" borderId="9" xfId="0" applyNumberFormat="1" applyFont="1" applyFill="1" applyBorder="1" applyAlignment="1">
      <alignment horizontal="center" vertical="center" wrapText="1"/>
    </xf>
    <xf numFmtId="0" fontId="53" fillId="9" borderId="4" xfId="0" applyFont="1" applyFill="1" applyBorder="1" applyAlignment="1">
      <alignment horizontal="left" vertical="top" wrapText="1"/>
    </xf>
  </cellXfs>
  <cellStyles count="8">
    <cellStyle name="Обычный" xfId="0" builtinId="0"/>
    <cellStyle name="Обычный 2" xfId="5"/>
    <cellStyle name="Обычный 2 2" xfId="1"/>
    <cellStyle name="Обычный 4" xfId="4"/>
    <cellStyle name="Обычный_Лист3" xfId="6"/>
    <cellStyle name="Обычный_май премирование мо (версия 1)" xfId="2"/>
    <cellStyle name="Финансовый" xfId="3" builtinId="3"/>
    <cellStyle name="Финансовый 2" xfId="7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gb\AppData\Local\Temp\WinMail\e1c39928-0eb8-4473-bf6a-158ab9373d77\&#1055;&#1088;&#1077;&#1084;&#1080;&#1088;&#1086;&#1074;&#1072;&#1085;&#1080;&#1077;%20&#1079;&#1072;%2008%20&#1084;&#1077;&#1089;&#1103;&#1094;&#1077;&#1074;%202018&#1043;%20&#1069;&#1050;&#1054;&#1053;&#1054;&#1052;&#1048;&#1057;&#1058;&#1040;&#10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АПП общий"/>
      <sheetName val="2Прил.ПЦ общий"/>
      <sheetName val="3Прил. Диспанс.(общий)"/>
      <sheetName val="4Прил. НП (общий)"/>
      <sheetName val="5Вызовы СМП общий"/>
      <sheetName val="6. Уровень госп. ПН общий"/>
      <sheetName val="7.АПП после инфаркта,инсульта"/>
      <sheetName val="8.Весовые коэффициен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A7">
            <v>560002</v>
          </cell>
          <cell r="B7" t="str">
            <v>ОРЕНБУРГ ОБЛАСТНАЯ КБ  № 2</v>
          </cell>
        </row>
        <row r="8">
          <cell r="A8">
            <v>560014</v>
          </cell>
          <cell r="B8" t="str">
            <v>ОРЕНБУРГ ФГБОУ ВО ОРГМУ МИНЗДРАВА</v>
          </cell>
        </row>
        <row r="9">
          <cell r="A9">
            <v>560017</v>
          </cell>
          <cell r="B9" t="str">
            <v>ОРЕНБУРГ ГБУЗ ГКБ №1</v>
          </cell>
        </row>
        <row r="10">
          <cell r="A10">
            <v>560019</v>
          </cell>
          <cell r="B10" t="str">
            <v>ОРЕНБУРГ ГАУЗ ГКБ  №3</v>
          </cell>
        </row>
        <row r="11">
          <cell r="A11">
            <v>560021</v>
          </cell>
          <cell r="B11" t="str">
            <v>ОРЕНБУРГ ГБУЗ ГКБ № 5</v>
          </cell>
        </row>
        <row r="12">
          <cell r="A12">
            <v>560022</v>
          </cell>
          <cell r="B12" t="str">
            <v>ОРЕНБУРГ ГАУЗ ГКБ  №6</v>
          </cell>
        </row>
        <row r="13">
          <cell r="A13">
            <v>560024</v>
          </cell>
          <cell r="B13" t="str">
            <v>ОРЕНБУРГ ГАУЗ ДГКБ</v>
          </cell>
        </row>
        <row r="14">
          <cell r="A14">
            <v>560026</v>
          </cell>
          <cell r="B14" t="str">
            <v>ОРЕНБУРГ ГАУЗ ГКБ ИМ. ПИРОГОВА Н.И.</v>
          </cell>
        </row>
        <row r="15">
          <cell r="A15">
            <v>560032</v>
          </cell>
          <cell r="B15" t="str">
            <v>ОРСКАЯ ГАУЗ ГБ № 2</v>
          </cell>
        </row>
        <row r="16">
          <cell r="A16">
            <v>560033</v>
          </cell>
          <cell r="B16" t="str">
            <v>ОРСКАЯ ГАУЗ ГБ № 3</v>
          </cell>
        </row>
        <row r="17">
          <cell r="A17">
            <v>560034</v>
          </cell>
          <cell r="B17" t="str">
            <v>ОРСКАЯ ГАУЗ ГБ № 4</v>
          </cell>
        </row>
        <row r="18">
          <cell r="A18">
            <v>560035</v>
          </cell>
          <cell r="B18" t="str">
            <v>ОРСКАЯ ГАУЗ ГБ № 5</v>
          </cell>
        </row>
        <row r="19">
          <cell r="A19">
            <v>560036</v>
          </cell>
          <cell r="B19" t="str">
            <v>ОРСКАЯ ГАУЗ ГБ № 1</v>
          </cell>
        </row>
        <row r="20">
          <cell r="A20">
            <v>560041</v>
          </cell>
          <cell r="B20" t="str">
            <v>НОВОТРОИЦКАЯ ГАУЗ ДГБ</v>
          </cell>
        </row>
        <row r="21">
          <cell r="A21">
            <v>560043</v>
          </cell>
          <cell r="B21" t="str">
            <v>МЕДНОГОРСКАЯ ГБ</v>
          </cell>
        </row>
        <row r="22">
          <cell r="A22">
            <v>560045</v>
          </cell>
          <cell r="B22" t="str">
            <v>БУГУРУСЛАНСКАЯ ГБ</v>
          </cell>
        </row>
        <row r="23">
          <cell r="A23">
            <v>560047</v>
          </cell>
          <cell r="B23" t="str">
            <v>БУГУРУСЛАНСКАЯ РБ</v>
          </cell>
        </row>
        <row r="24">
          <cell r="A24">
            <v>560052</v>
          </cell>
          <cell r="B24" t="str">
            <v>АБДУЛИНСКАЯ ГБ</v>
          </cell>
        </row>
        <row r="25">
          <cell r="A25">
            <v>560053</v>
          </cell>
          <cell r="B25" t="str">
            <v>АДАМОВСКАЯ РБ</v>
          </cell>
        </row>
        <row r="26">
          <cell r="A26">
            <v>560054</v>
          </cell>
          <cell r="B26" t="str">
            <v>АКБУЛАКСКАЯ РБ</v>
          </cell>
        </row>
        <row r="27">
          <cell r="A27">
            <v>560055</v>
          </cell>
          <cell r="B27" t="str">
            <v>АЛЕКСАНДРОВСКАЯ РБ</v>
          </cell>
        </row>
        <row r="28">
          <cell r="A28">
            <v>560056</v>
          </cell>
          <cell r="B28" t="str">
            <v>АСЕКЕЕВСКАЯ РБ</v>
          </cell>
        </row>
        <row r="29">
          <cell r="A29">
            <v>560057</v>
          </cell>
          <cell r="B29" t="str">
            <v>БЕЛЯЕВСКАЯ РБ</v>
          </cell>
        </row>
        <row r="30">
          <cell r="A30">
            <v>560058</v>
          </cell>
          <cell r="B30" t="str">
            <v>ГАЙСКАЯ ГБ</v>
          </cell>
        </row>
        <row r="31">
          <cell r="A31">
            <v>560059</v>
          </cell>
          <cell r="B31" t="str">
            <v>ГРАЧЕВСКАЯ РБ</v>
          </cell>
        </row>
        <row r="32">
          <cell r="A32">
            <v>560060</v>
          </cell>
          <cell r="B32" t="str">
            <v>ДОМБАРОВСКАЯ РБ</v>
          </cell>
        </row>
        <row r="33">
          <cell r="A33">
            <v>560061</v>
          </cell>
          <cell r="B33" t="str">
            <v>ИЛЕКСКАЯ РБ</v>
          </cell>
        </row>
        <row r="34">
          <cell r="A34">
            <v>560062</v>
          </cell>
          <cell r="B34" t="str">
            <v>КВАРКЕНСКАЯ РБ</v>
          </cell>
        </row>
        <row r="35">
          <cell r="A35">
            <v>560063</v>
          </cell>
          <cell r="B35" t="str">
            <v>КРАСНОГВАРДЕЙСКАЯ РБ</v>
          </cell>
        </row>
        <row r="36">
          <cell r="A36">
            <v>560064</v>
          </cell>
          <cell r="B36" t="str">
            <v>КУВАНДЫКСКАЯ ГБ</v>
          </cell>
        </row>
        <row r="37">
          <cell r="A37">
            <v>560065</v>
          </cell>
          <cell r="B37" t="str">
            <v>КУРМАНАЕВСКАЯ РБ</v>
          </cell>
        </row>
        <row r="38">
          <cell r="A38">
            <v>560066</v>
          </cell>
          <cell r="B38" t="str">
            <v>МАТВЕЕВСКАЯ РБ</v>
          </cell>
        </row>
        <row r="39">
          <cell r="A39">
            <v>560067</v>
          </cell>
          <cell r="B39" t="str">
            <v>НОВООРСКАЯ РБ</v>
          </cell>
        </row>
        <row r="40">
          <cell r="A40">
            <v>560068</v>
          </cell>
          <cell r="B40" t="str">
            <v>НОВОСЕРГИЕВСКАЯ РБ</v>
          </cell>
        </row>
        <row r="41">
          <cell r="A41">
            <v>560069</v>
          </cell>
          <cell r="B41" t="str">
            <v>ОКТЯБРЬСКАЯ РБ</v>
          </cell>
        </row>
        <row r="42">
          <cell r="A42">
            <v>560070</v>
          </cell>
          <cell r="B42" t="str">
            <v>ОРЕНБУРГСКАЯ РБ</v>
          </cell>
        </row>
        <row r="43">
          <cell r="A43">
            <v>560071</v>
          </cell>
          <cell r="B43" t="str">
            <v>ПЕРВОМАЙСКАЯ РБ</v>
          </cell>
        </row>
        <row r="44">
          <cell r="A44">
            <v>560072</v>
          </cell>
          <cell r="B44" t="str">
            <v>ПЕРЕВОЛОЦКАЯ РБ</v>
          </cell>
        </row>
        <row r="45">
          <cell r="A45">
            <v>560073</v>
          </cell>
          <cell r="B45" t="str">
            <v>ПОНОМАРЕВСКАЯ РБ</v>
          </cell>
        </row>
        <row r="46">
          <cell r="A46">
            <v>560074</v>
          </cell>
          <cell r="B46" t="str">
            <v>САКМАРСКАЯ  РБ</v>
          </cell>
        </row>
        <row r="47">
          <cell r="A47">
            <v>560075</v>
          </cell>
          <cell r="B47" t="str">
            <v>САРАКТАШСКАЯ РБ</v>
          </cell>
        </row>
        <row r="48">
          <cell r="A48">
            <v>560076</v>
          </cell>
          <cell r="B48" t="str">
            <v>СВЕТЛИНСКАЯ РБ</v>
          </cell>
        </row>
        <row r="49">
          <cell r="A49">
            <v>560077</v>
          </cell>
          <cell r="B49" t="str">
            <v>СЕВЕРНАЯ РБ</v>
          </cell>
        </row>
        <row r="50">
          <cell r="A50">
            <v>560078</v>
          </cell>
          <cell r="B50" t="str">
            <v>СОЛЬ-ИЛЕЦКАЯ ГБ</v>
          </cell>
        </row>
        <row r="51">
          <cell r="A51">
            <v>560079</v>
          </cell>
          <cell r="B51" t="str">
            <v>СОРОЧИНСКАЯ ГБ</v>
          </cell>
        </row>
        <row r="52">
          <cell r="A52">
            <v>560080</v>
          </cell>
          <cell r="B52" t="str">
            <v>ТАШЛИНСКАЯ РБ</v>
          </cell>
        </row>
        <row r="53">
          <cell r="A53">
            <v>560081</v>
          </cell>
          <cell r="B53" t="str">
            <v>ТОЦКАЯ РБ</v>
          </cell>
        </row>
        <row r="54">
          <cell r="A54">
            <v>560082</v>
          </cell>
          <cell r="B54" t="str">
            <v>ТЮЛЬГАНСКАЯ РБ</v>
          </cell>
        </row>
        <row r="55">
          <cell r="A55">
            <v>560083</v>
          </cell>
          <cell r="B55" t="str">
            <v>ШАРЛЫКСКАЯ РБ</v>
          </cell>
        </row>
        <row r="56">
          <cell r="A56">
            <v>560084</v>
          </cell>
          <cell r="B56" t="str">
            <v>ЯСНЕНСКАЯ ГБ</v>
          </cell>
        </row>
        <row r="57">
          <cell r="A57">
            <v>560085</v>
          </cell>
          <cell r="B57" t="str">
            <v>СТУДЕНЧЕСКАЯ ПОЛИКЛИНИКА ОГУ</v>
          </cell>
        </row>
        <row r="58">
          <cell r="A58">
            <v>560086</v>
          </cell>
          <cell r="B58" t="str">
            <v>ОРЕНБУРГ ОКБ НА СТ. ОРЕНБУРГ</v>
          </cell>
        </row>
        <row r="59">
          <cell r="A59">
            <v>560087</v>
          </cell>
          <cell r="B59" t="str">
            <v>ОРСКАЯ УБ НА СТ. ОРСК</v>
          </cell>
        </row>
        <row r="60">
          <cell r="A60">
            <v>560088</v>
          </cell>
          <cell r="B60" t="str">
            <v>БУЗУЛУКСКАЯ УЗЛ.  Б-ЦА НА СТ.  БУЗУЛУК</v>
          </cell>
        </row>
        <row r="61">
          <cell r="A61">
            <v>560089</v>
          </cell>
          <cell r="B61" t="str">
            <v>АБДУЛИНСКАЯ УЗЛ. ПОЛ-КА НА СТ. АБДУЛИНО</v>
          </cell>
        </row>
        <row r="62">
          <cell r="A62">
            <v>560096</v>
          </cell>
          <cell r="B62" t="str">
            <v>ОРЕНБУРГ ФИЛИАЛ № 3 ФГБУ "426 ВГ" МО РФ</v>
          </cell>
        </row>
        <row r="63">
          <cell r="A63">
            <v>560098</v>
          </cell>
          <cell r="B63" t="str">
            <v xml:space="preserve">ФКУЗ МСЧ-56 ФСИН РОССИИ </v>
          </cell>
        </row>
        <row r="64">
          <cell r="A64">
            <v>560099</v>
          </cell>
          <cell r="B64" t="str">
            <v>МСЧ МВД ПО ОРЕНБУРГСКОЙ ОБЛАСТИ</v>
          </cell>
        </row>
        <row r="65">
          <cell r="A65">
            <v>560205</v>
          </cell>
          <cell r="B65" t="str">
            <v>КДЦ ООО</v>
          </cell>
        </row>
        <row r="66">
          <cell r="A66">
            <v>560206</v>
          </cell>
          <cell r="B66" t="str">
            <v>НОВОТРОИЦК БОЛЬНИЦА СКОРОЙ МЕДИЦИНСКОЙ ПОМОЩИ</v>
          </cell>
        </row>
        <row r="67">
          <cell r="A67">
            <v>560214</v>
          </cell>
          <cell r="B67" t="str">
            <v>БУЗУЛУКСКАЯ БОЛЬНИЦА СКОРОЙ МЕДИЦИНСКОЙ ПОМОЩИ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topLeftCell="A10" zoomScale="96" zoomScaleNormal="100" zoomScaleSheetLayoutView="96" workbookViewId="0">
      <selection activeCell="C9" sqref="C9:C10"/>
    </sheetView>
  </sheetViews>
  <sheetFormatPr defaultRowHeight="15" x14ac:dyDescent="0.25"/>
  <cols>
    <col min="1" max="1" width="39.85546875" customWidth="1"/>
    <col min="2" max="2" width="18.85546875" customWidth="1"/>
    <col min="3" max="3" width="26.85546875" customWidth="1"/>
  </cols>
  <sheetData>
    <row r="1" spans="1:9" ht="33.75" customHeight="1" x14ac:dyDescent="0.25">
      <c r="A1" s="18"/>
      <c r="B1" s="280" t="s">
        <v>348</v>
      </c>
      <c r="C1" s="280"/>
    </row>
    <row r="2" spans="1:9" ht="55.5" customHeight="1" x14ac:dyDescent="0.25">
      <c r="A2" s="281" t="s">
        <v>379</v>
      </c>
      <c r="B2" s="281"/>
      <c r="C2" s="281"/>
      <c r="D2" s="205"/>
      <c r="E2" s="205"/>
      <c r="F2" s="205"/>
      <c r="G2" s="205"/>
      <c r="H2" s="205"/>
      <c r="I2" s="205"/>
    </row>
    <row r="3" spans="1:9" ht="24.75" customHeight="1" x14ac:dyDescent="0.25">
      <c r="A3" s="282"/>
      <c r="B3" s="282" t="s">
        <v>162</v>
      </c>
      <c r="C3" s="282"/>
    </row>
    <row r="4" spans="1:9" ht="15.75" x14ac:dyDescent="0.25">
      <c r="A4" s="282"/>
      <c r="B4" s="136" t="s">
        <v>163</v>
      </c>
      <c r="C4" s="136" t="s">
        <v>170</v>
      </c>
    </row>
    <row r="5" spans="1:9" ht="15.75" x14ac:dyDescent="0.25">
      <c r="A5" s="277" t="s">
        <v>335</v>
      </c>
      <c r="B5" s="278"/>
      <c r="C5" s="279"/>
    </row>
    <row r="6" spans="1:9" ht="15.75" x14ac:dyDescent="0.25">
      <c r="A6" s="71" t="s">
        <v>336</v>
      </c>
      <c r="B6" s="32">
        <f>B7+B8+B11</f>
        <v>148</v>
      </c>
      <c r="C6" s="33">
        <f>C7+C8+C11</f>
        <v>11812719</v>
      </c>
    </row>
    <row r="7" spans="1:9" ht="15.75" x14ac:dyDescent="0.25">
      <c r="A7" s="136" t="s">
        <v>172</v>
      </c>
      <c r="B7" s="69">
        <v>41</v>
      </c>
      <c r="C7" s="70">
        <v>3040199</v>
      </c>
    </row>
    <row r="8" spans="1:9" ht="15.75" x14ac:dyDescent="0.25">
      <c r="A8" s="136" t="s">
        <v>173</v>
      </c>
      <c r="B8" s="69">
        <v>53</v>
      </c>
      <c r="C8" s="70">
        <v>4205951</v>
      </c>
    </row>
    <row r="9" spans="1:9" ht="15.75" x14ac:dyDescent="0.25">
      <c r="A9" s="73" t="s">
        <v>174</v>
      </c>
      <c r="B9" s="29">
        <v>36</v>
      </c>
      <c r="C9" s="72">
        <v>2919312</v>
      </c>
    </row>
    <row r="10" spans="1:9" ht="15.75" x14ac:dyDescent="0.25">
      <c r="A10" s="73" t="s">
        <v>7</v>
      </c>
      <c r="B10" s="29">
        <v>17</v>
      </c>
      <c r="C10" s="72">
        <v>1286639</v>
      </c>
    </row>
    <row r="11" spans="1:9" ht="15.75" x14ac:dyDescent="0.25">
      <c r="A11" s="136" t="s">
        <v>177</v>
      </c>
      <c r="B11" s="69">
        <v>54</v>
      </c>
      <c r="C11" s="70">
        <v>4566569</v>
      </c>
    </row>
    <row r="12" spans="1:9" ht="15.75" x14ac:dyDescent="0.25">
      <c r="A12" s="138" t="s">
        <v>174</v>
      </c>
      <c r="B12" s="29">
        <v>29</v>
      </c>
      <c r="C12" s="72">
        <v>2490865</v>
      </c>
    </row>
    <row r="13" spans="1:9" ht="15.75" x14ac:dyDescent="0.25">
      <c r="A13" s="138" t="s">
        <v>175</v>
      </c>
      <c r="B13" s="29">
        <v>5</v>
      </c>
      <c r="C13" s="72">
        <v>415141</v>
      </c>
    </row>
    <row r="14" spans="1:9" ht="15.75" x14ac:dyDescent="0.25">
      <c r="A14" s="206" t="s">
        <v>176</v>
      </c>
      <c r="B14" s="140">
        <v>8</v>
      </c>
      <c r="C14" s="141">
        <v>691901</v>
      </c>
    </row>
    <row r="15" spans="1:9" ht="15.75" x14ac:dyDescent="0.25">
      <c r="A15" s="138" t="s">
        <v>9</v>
      </c>
      <c r="B15" s="29">
        <v>2</v>
      </c>
      <c r="C15" s="72">
        <v>138380</v>
      </c>
    </row>
    <row r="16" spans="1:9" ht="15.75" x14ac:dyDescent="0.25">
      <c r="A16" s="138" t="s">
        <v>7</v>
      </c>
      <c r="B16" s="29">
        <v>10</v>
      </c>
      <c r="C16" s="72">
        <v>830282</v>
      </c>
    </row>
    <row r="17" spans="1:3" ht="19.5" customHeight="1" x14ac:dyDescent="0.25">
      <c r="A17" s="277" t="s">
        <v>345</v>
      </c>
      <c r="B17" s="278"/>
      <c r="C17" s="279"/>
    </row>
    <row r="18" spans="1:3" ht="15.75" x14ac:dyDescent="0.25">
      <c r="A18" s="71" t="s">
        <v>336</v>
      </c>
      <c r="B18" s="32">
        <f>B19+B20+B21+B27</f>
        <v>4986</v>
      </c>
      <c r="C18" s="33">
        <f>C19+C20+C21+C27</f>
        <v>458019281</v>
      </c>
    </row>
    <row r="19" spans="1:3" ht="15.75" x14ac:dyDescent="0.25">
      <c r="A19" s="136" t="s">
        <v>171</v>
      </c>
      <c r="B19" s="69">
        <v>1279</v>
      </c>
      <c r="C19" s="70">
        <v>116454751</v>
      </c>
    </row>
    <row r="20" spans="1:3" ht="15.75" x14ac:dyDescent="0.25">
      <c r="A20" s="209" t="s">
        <v>172</v>
      </c>
      <c r="B20" s="32">
        <v>1255</v>
      </c>
      <c r="C20" s="33">
        <v>115032751</v>
      </c>
    </row>
    <row r="21" spans="1:3" ht="15.75" x14ac:dyDescent="0.25">
      <c r="A21" s="208" t="s">
        <v>173</v>
      </c>
      <c r="B21" s="210">
        <v>1220</v>
      </c>
      <c r="C21" s="211">
        <v>113306601</v>
      </c>
    </row>
    <row r="22" spans="1:3" ht="15.75" x14ac:dyDescent="0.25">
      <c r="A22" s="207" t="s">
        <v>174</v>
      </c>
      <c r="B22" s="207">
        <v>509</v>
      </c>
      <c r="C22" s="212">
        <v>47597064</v>
      </c>
    </row>
    <row r="23" spans="1:3" ht="15.75" x14ac:dyDescent="0.25">
      <c r="A23" s="207" t="s">
        <v>175</v>
      </c>
      <c r="B23" s="207">
        <v>289</v>
      </c>
      <c r="C23" s="212">
        <v>26756009</v>
      </c>
    </row>
    <row r="24" spans="1:3" ht="15.75" x14ac:dyDescent="0.25">
      <c r="A24" s="207" t="s">
        <v>176</v>
      </c>
      <c r="B24" s="207" t="s">
        <v>381</v>
      </c>
      <c r="C24" s="212">
        <v>11486300</v>
      </c>
    </row>
    <row r="25" spans="1:3" ht="15.75" x14ac:dyDescent="0.25">
      <c r="A25" s="207" t="s">
        <v>9</v>
      </c>
      <c r="B25" s="207">
        <v>37</v>
      </c>
      <c r="C25" s="212">
        <v>3469162</v>
      </c>
    </row>
    <row r="26" spans="1:3" ht="15.75" x14ac:dyDescent="0.25">
      <c r="A26" s="207" t="s">
        <v>7</v>
      </c>
      <c r="B26" s="207">
        <v>260</v>
      </c>
      <c r="C26" s="212">
        <v>23998066</v>
      </c>
    </row>
    <row r="27" spans="1:3" ht="15.75" x14ac:dyDescent="0.25">
      <c r="A27" s="208" t="s">
        <v>177</v>
      </c>
      <c r="B27" s="210">
        <v>1232</v>
      </c>
      <c r="C27" s="211">
        <v>113225178</v>
      </c>
    </row>
    <row r="28" spans="1:3" ht="15.75" x14ac:dyDescent="0.25">
      <c r="A28" s="207" t="s">
        <v>174</v>
      </c>
      <c r="B28" s="207">
        <v>518</v>
      </c>
      <c r="C28" s="212">
        <v>47562863</v>
      </c>
    </row>
    <row r="29" spans="1:3" ht="15.75" x14ac:dyDescent="0.25">
      <c r="A29" s="207" t="s">
        <v>175</v>
      </c>
      <c r="B29" s="207">
        <v>291</v>
      </c>
      <c r="C29" s="212">
        <v>26736783</v>
      </c>
    </row>
    <row r="30" spans="1:3" ht="15.75" x14ac:dyDescent="0.25">
      <c r="A30" s="207" t="s">
        <v>176</v>
      </c>
      <c r="B30" s="207">
        <v>124</v>
      </c>
      <c r="C30" s="212">
        <v>11478046</v>
      </c>
    </row>
    <row r="31" spans="1:3" ht="15.75" x14ac:dyDescent="0.25">
      <c r="A31" s="207" t="s">
        <v>9</v>
      </c>
      <c r="B31" s="207">
        <v>38</v>
      </c>
      <c r="C31" s="212">
        <v>3466666</v>
      </c>
    </row>
    <row r="32" spans="1:3" ht="15.75" x14ac:dyDescent="0.25">
      <c r="A32" s="207" t="s">
        <v>7</v>
      </c>
      <c r="B32" s="207">
        <v>261</v>
      </c>
      <c r="C32" s="212">
        <v>23980820</v>
      </c>
    </row>
  </sheetData>
  <mergeCells count="6">
    <mergeCell ref="A17:C17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view="pageBreakPreview" zoomScale="112" zoomScaleNormal="100" zoomScaleSheetLayoutView="112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K1" sqref="K1:O1"/>
    </sheetView>
  </sheetViews>
  <sheetFormatPr defaultColWidth="9.140625" defaultRowHeight="15" x14ac:dyDescent="0.25"/>
  <cols>
    <col min="1" max="1" width="7.5703125" style="1" customWidth="1"/>
    <col min="2" max="2" width="25.28515625" style="1" customWidth="1"/>
    <col min="3" max="3" width="11.85546875" style="1" customWidth="1"/>
    <col min="4" max="4" width="11.140625" style="1" customWidth="1"/>
    <col min="5" max="5" width="10.42578125" style="1" customWidth="1"/>
    <col min="6" max="6" width="11.140625" style="1" customWidth="1"/>
    <col min="7" max="7" width="12" style="1" customWidth="1"/>
    <col min="8" max="8" width="11.85546875" style="1" customWidth="1"/>
    <col min="9" max="9" width="9.140625" style="1" customWidth="1"/>
    <col min="10" max="10" width="12.140625" style="1" customWidth="1"/>
    <col min="11" max="11" width="11.28515625" style="1" customWidth="1"/>
    <col min="12" max="13" width="10.28515625" style="1" customWidth="1"/>
    <col min="14" max="14" width="11.28515625" style="1" customWidth="1"/>
    <col min="15" max="15" width="11.7109375" style="1" customWidth="1"/>
    <col min="18" max="18" width="9.85546875" style="7" customWidth="1"/>
    <col min="19" max="22" width="9.85546875" style="7" bestFit="1" customWidth="1"/>
    <col min="23" max="23" width="11" style="7" customWidth="1"/>
    <col min="257" max="257" width="7.5703125" customWidth="1"/>
    <col min="258" max="258" width="25.28515625" customWidth="1"/>
    <col min="259" max="259" width="11.85546875" customWidth="1"/>
    <col min="260" max="260" width="11.140625" customWidth="1"/>
    <col min="261" max="261" width="10.42578125" customWidth="1"/>
    <col min="262" max="262" width="11.140625" customWidth="1"/>
    <col min="263" max="263" width="12" customWidth="1"/>
    <col min="264" max="264" width="11.85546875" customWidth="1"/>
    <col min="265" max="265" width="6.140625" customWidth="1"/>
    <col min="266" max="266" width="12.140625" customWidth="1"/>
    <col min="267" max="267" width="11.28515625" customWidth="1"/>
    <col min="268" max="269" width="10.28515625" customWidth="1"/>
    <col min="270" max="270" width="11.28515625" customWidth="1"/>
    <col min="271" max="271" width="11.7109375" customWidth="1"/>
    <col min="274" max="274" width="9.85546875" customWidth="1"/>
    <col min="275" max="278" width="9.85546875" bestFit="1" customWidth="1"/>
    <col min="279" max="279" width="11" customWidth="1"/>
    <col min="513" max="513" width="7.5703125" customWidth="1"/>
    <col min="514" max="514" width="25.28515625" customWidth="1"/>
    <col min="515" max="515" width="11.85546875" customWidth="1"/>
    <col min="516" max="516" width="11.140625" customWidth="1"/>
    <col min="517" max="517" width="10.42578125" customWidth="1"/>
    <col min="518" max="518" width="11.140625" customWidth="1"/>
    <col min="519" max="519" width="12" customWidth="1"/>
    <col min="520" max="520" width="11.85546875" customWidth="1"/>
    <col min="521" max="521" width="6.140625" customWidth="1"/>
    <col min="522" max="522" width="12.140625" customWidth="1"/>
    <col min="523" max="523" width="11.28515625" customWidth="1"/>
    <col min="524" max="525" width="10.28515625" customWidth="1"/>
    <col min="526" max="526" width="11.28515625" customWidth="1"/>
    <col min="527" max="527" width="11.7109375" customWidth="1"/>
    <col min="530" max="530" width="9.85546875" customWidth="1"/>
    <col min="531" max="534" width="9.85546875" bestFit="1" customWidth="1"/>
    <col min="535" max="535" width="11" customWidth="1"/>
    <col min="769" max="769" width="7.5703125" customWidth="1"/>
    <col min="770" max="770" width="25.28515625" customWidth="1"/>
    <col min="771" max="771" width="11.85546875" customWidth="1"/>
    <col min="772" max="772" width="11.140625" customWidth="1"/>
    <col min="773" max="773" width="10.42578125" customWidth="1"/>
    <col min="774" max="774" width="11.140625" customWidth="1"/>
    <col min="775" max="775" width="12" customWidth="1"/>
    <col min="776" max="776" width="11.85546875" customWidth="1"/>
    <col min="777" max="777" width="6.140625" customWidth="1"/>
    <col min="778" max="778" width="12.140625" customWidth="1"/>
    <col min="779" max="779" width="11.28515625" customWidth="1"/>
    <col min="780" max="781" width="10.28515625" customWidth="1"/>
    <col min="782" max="782" width="11.28515625" customWidth="1"/>
    <col min="783" max="783" width="11.7109375" customWidth="1"/>
    <col min="786" max="786" width="9.85546875" customWidth="1"/>
    <col min="787" max="790" width="9.85546875" bestFit="1" customWidth="1"/>
    <col min="791" max="791" width="11" customWidth="1"/>
    <col min="1025" max="1025" width="7.5703125" customWidth="1"/>
    <col min="1026" max="1026" width="25.28515625" customWidth="1"/>
    <col min="1027" max="1027" width="11.85546875" customWidth="1"/>
    <col min="1028" max="1028" width="11.140625" customWidth="1"/>
    <col min="1029" max="1029" width="10.42578125" customWidth="1"/>
    <col min="1030" max="1030" width="11.140625" customWidth="1"/>
    <col min="1031" max="1031" width="12" customWidth="1"/>
    <col min="1032" max="1032" width="11.85546875" customWidth="1"/>
    <col min="1033" max="1033" width="6.140625" customWidth="1"/>
    <col min="1034" max="1034" width="12.140625" customWidth="1"/>
    <col min="1035" max="1035" width="11.28515625" customWidth="1"/>
    <col min="1036" max="1037" width="10.28515625" customWidth="1"/>
    <col min="1038" max="1038" width="11.28515625" customWidth="1"/>
    <col min="1039" max="1039" width="11.7109375" customWidth="1"/>
    <col min="1042" max="1042" width="9.85546875" customWidth="1"/>
    <col min="1043" max="1046" width="9.85546875" bestFit="1" customWidth="1"/>
    <col min="1047" max="1047" width="11" customWidth="1"/>
    <col min="1281" max="1281" width="7.5703125" customWidth="1"/>
    <col min="1282" max="1282" width="25.28515625" customWidth="1"/>
    <col min="1283" max="1283" width="11.85546875" customWidth="1"/>
    <col min="1284" max="1284" width="11.140625" customWidth="1"/>
    <col min="1285" max="1285" width="10.42578125" customWidth="1"/>
    <col min="1286" max="1286" width="11.140625" customWidth="1"/>
    <col min="1287" max="1287" width="12" customWidth="1"/>
    <col min="1288" max="1288" width="11.85546875" customWidth="1"/>
    <col min="1289" max="1289" width="6.140625" customWidth="1"/>
    <col min="1290" max="1290" width="12.140625" customWidth="1"/>
    <col min="1291" max="1291" width="11.28515625" customWidth="1"/>
    <col min="1292" max="1293" width="10.28515625" customWidth="1"/>
    <col min="1294" max="1294" width="11.28515625" customWidth="1"/>
    <col min="1295" max="1295" width="11.7109375" customWidth="1"/>
    <col min="1298" max="1298" width="9.85546875" customWidth="1"/>
    <col min="1299" max="1302" width="9.85546875" bestFit="1" customWidth="1"/>
    <col min="1303" max="1303" width="11" customWidth="1"/>
    <col min="1537" max="1537" width="7.5703125" customWidth="1"/>
    <col min="1538" max="1538" width="25.28515625" customWidth="1"/>
    <col min="1539" max="1539" width="11.85546875" customWidth="1"/>
    <col min="1540" max="1540" width="11.140625" customWidth="1"/>
    <col min="1541" max="1541" width="10.42578125" customWidth="1"/>
    <col min="1542" max="1542" width="11.140625" customWidth="1"/>
    <col min="1543" max="1543" width="12" customWidth="1"/>
    <col min="1544" max="1544" width="11.85546875" customWidth="1"/>
    <col min="1545" max="1545" width="6.140625" customWidth="1"/>
    <col min="1546" max="1546" width="12.140625" customWidth="1"/>
    <col min="1547" max="1547" width="11.28515625" customWidth="1"/>
    <col min="1548" max="1549" width="10.28515625" customWidth="1"/>
    <col min="1550" max="1550" width="11.28515625" customWidth="1"/>
    <col min="1551" max="1551" width="11.7109375" customWidth="1"/>
    <col min="1554" max="1554" width="9.85546875" customWidth="1"/>
    <col min="1555" max="1558" width="9.85546875" bestFit="1" customWidth="1"/>
    <col min="1559" max="1559" width="11" customWidth="1"/>
    <col min="1793" max="1793" width="7.5703125" customWidth="1"/>
    <col min="1794" max="1794" width="25.28515625" customWidth="1"/>
    <col min="1795" max="1795" width="11.85546875" customWidth="1"/>
    <col min="1796" max="1796" width="11.140625" customWidth="1"/>
    <col min="1797" max="1797" width="10.42578125" customWidth="1"/>
    <col min="1798" max="1798" width="11.140625" customWidth="1"/>
    <col min="1799" max="1799" width="12" customWidth="1"/>
    <col min="1800" max="1800" width="11.85546875" customWidth="1"/>
    <col min="1801" max="1801" width="6.140625" customWidth="1"/>
    <col min="1802" max="1802" width="12.140625" customWidth="1"/>
    <col min="1803" max="1803" width="11.28515625" customWidth="1"/>
    <col min="1804" max="1805" width="10.28515625" customWidth="1"/>
    <col min="1806" max="1806" width="11.28515625" customWidth="1"/>
    <col min="1807" max="1807" width="11.7109375" customWidth="1"/>
    <col min="1810" max="1810" width="9.85546875" customWidth="1"/>
    <col min="1811" max="1814" width="9.85546875" bestFit="1" customWidth="1"/>
    <col min="1815" max="1815" width="11" customWidth="1"/>
    <col min="2049" max="2049" width="7.5703125" customWidth="1"/>
    <col min="2050" max="2050" width="25.28515625" customWidth="1"/>
    <col min="2051" max="2051" width="11.85546875" customWidth="1"/>
    <col min="2052" max="2052" width="11.140625" customWidth="1"/>
    <col min="2053" max="2053" width="10.42578125" customWidth="1"/>
    <col min="2054" max="2054" width="11.140625" customWidth="1"/>
    <col min="2055" max="2055" width="12" customWidth="1"/>
    <col min="2056" max="2056" width="11.85546875" customWidth="1"/>
    <col min="2057" max="2057" width="6.140625" customWidth="1"/>
    <col min="2058" max="2058" width="12.140625" customWidth="1"/>
    <col min="2059" max="2059" width="11.28515625" customWidth="1"/>
    <col min="2060" max="2061" width="10.28515625" customWidth="1"/>
    <col min="2062" max="2062" width="11.28515625" customWidth="1"/>
    <col min="2063" max="2063" width="11.7109375" customWidth="1"/>
    <col min="2066" max="2066" width="9.85546875" customWidth="1"/>
    <col min="2067" max="2070" width="9.85546875" bestFit="1" customWidth="1"/>
    <col min="2071" max="2071" width="11" customWidth="1"/>
    <col min="2305" max="2305" width="7.5703125" customWidth="1"/>
    <col min="2306" max="2306" width="25.28515625" customWidth="1"/>
    <col min="2307" max="2307" width="11.85546875" customWidth="1"/>
    <col min="2308" max="2308" width="11.140625" customWidth="1"/>
    <col min="2309" max="2309" width="10.42578125" customWidth="1"/>
    <col min="2310" max="2310" width="11.140625" customWidth="1"/>
    <col min="2311" max="2311" width="12" customWidth="1"/>
    <col min="2312" max="2312" width="11.85546875" customWidth="1"/>
    <col min="2313" max="2313" width="6.140625" customWidth="1"/>
    <col min="2314" max="2314" width="12.140625" customWidth="1"/>
    <col min="2315" max="2315" width="11.28515625" customWidth="1"/>
    <col min="2316" max="2317" width="10.28515625" customWidth="1"/>
    <col min="2318" max="2318" width="11.28515625" customWidth="1"/>
    <col min="2319" max="2319" width="11.7109375" customWidth="1"/>
    <col min="2322" max="2322" width="9.85546875" customWidth="1"/>
    <col min="2323" max="2326" width="9.85546875" bestFit="1" customWidth="1"/>
    <col min="2327" max="2327" width="11" customWidth="1"/>
    <col min="2561" max="2561" width="7.5703125" customWidth="1"/>
    <col min="2562" max="2562" width="25.28515625" customWidth="1"/>
    <col min="2563" max="2563" width="11.85546875" customWidth="1"/>
    <col min="2564" max="2564" width="11.140625" customWidth="1"/>
    <col min="2565" max="2565" width="10.42578125" customWidth="1"/>
    <col min="2566" max="2566" width="11.140625" customWidth="1"/>
    <col min="2567" max="2567" width="12" customWidth="1"/>
    <col min="2568" max="2568" width="11.85546875" customWidth="1"/>
    <col min="2569" max="2569" width="6.140625" customWidth="1"/>
    <col min="2570" max="2570" width="12.140625" customWidth="1"/>
    <col min="2571" max="2571" width="11.28515625" customWidth="1"/>
    <col min="2572" max="2573" width="10.28515625" customWidth="1"/>
    <col min="2574" max="2574" width="11.28515625" customWidth="1"/>
    <col min="2575" max="2575" width="11.7109375" customWidth="1"/>
    <col min="2578" max="2578" width="9.85546875" customWidth="1"/>
    <col min="2579" max="2582" width="9.85546875" bestFit="1" customWidth="1"/>
    <col min="2583" max="2583" width="11" customWidth="1"/>
    <col min="2817" max="2817" width="7.5703125" customWidth="1"/>
    <col min="2818" max="2818" width="25.28515625" customWidth="1"/>
    <col min="2819" max="2819" width="11.85546875" customWidth="1"/>
    <col min="2820" max="2820" width="11.140625" customWidth="1"/>
    <col min="2821" max="2821" width="10.42578125" customWidth="1"/>
    <col min="2822" max="2822" width="11.140625" customWidth="1"/>
    <col min="2823" max="2823" width="12" customWidth="1"/>
    <col min="2824" max="2824" width="11.85546875" customWidth="1"/>
    <col min="2825" max="2825" width="6.140625" customWidth="1"/>
    <col min="2826" max="2826" width="12.140625" customWidth="1"/>
    <col min="2827" max="2827" width="11.28515625" customWidth="1"/>
    <col min="2828" max="2829" width="10.28515625" customWidth="1"/>
    <col min="2830" max="2830" width="11.28515625" customWidth="1"/>
    <col min="2831" max="2831" width="11.7109375" customWidth="1"/>
    <col min="2834" max="2834" width="9.85546875" customWidth="1"/>
    <col min="2835" max="2838" width="9.85546875" bestFit="1" customWidth="1"/>
    <col min="2839" max="2839" width="11" customWidth="1"/>
    <col min="3073" max="3073" width="7.5703125" customWidth="1"/>
    <col min="3074" max="3074" width="25.28515625" customWidth="1"/>
    <col min="3075" max="3075" width="11.85546875" customWidth="1"/>
    <col min="3076" max="3076" width="11.140625" customWidth="1"/>
    <col min="3077" max="3077" width="10.42578125" customWidth="1"/>
    <col min="3078" max="3078" width="11.140625" customWidth="1"/>
    <col min="3079" max="3079" width="12" customWidth="1"/>
    <col min="3080" max="3080" width="11.85546875" customWidth="1"/>
    <col min="3081" max="3081" width="6.140625" customWidth="1"/>
    <col min="3082" max="3082" width="12.140625" customWidth="1"/>
    <col min="3083" max="3083" width="11.28515625" customWidth="1"/>
    <col min="3084" max="3085" width="10.28515625" customWidth="1"/>
    <col min="3086" max="3086" width="11.28515625" customWidth="1"/>
    <col min="3087" max="3087" width="11.7109375" customWidth="1"/>
    <col min="3090" max="3090" width="9.85546875" customWidth="1"/>
    <col min="3091" max="3094" width="9.85546875" bestFit="1" customWidth="1"/>
    <col min="3095" max="3095" width="11" customWidth="1"/>
    <col min="3329" max="3329" width="7.5703125" customWidth="1"/>
    <col min="3330" max="3330" width="25.28515625" customWidth="1"/>
    <col min="3331" max="3331" width="11.85546875" customWidth="1"/>
    <col min="3332" max="3332" width="11.140625" customWidth="1"/>
    <col min="3333" max="3333" width="10.42578125" customWidth="1"/>
    <col min="3334" max="3334" width="11.140625" customWidth="1"/>
    <col min="3335" max="3335" width="12" customWidth="1"/>
    <col min="3336" max="3336" width="11.85546875" customWidth="1"/>
    <col min="3337" max="3337" width="6.140625" customWidth="1"/>
    <col min="3338" max="3338" width="12.140625" customWidth="1"/>
    <col min="3339" max="3339" width="11.28515625" customWidth="1"/>
    <col min="3340" max="3341" width="10.28515625" customWidth="1"/>
    <col min="3342" max="3342" width="11.28515625" customWidth="1"/>
    <col min="3343" max="3343" width="11.7109375" customWidth="1"/>
    <col min="3346" max="3346" width="9.85546875" customWidth="1"/>
    <col min="3347" max="3350" width="9.85546875" bestFit="1" customWidth="1"/>
    <col min="3351" max="3351" width="11" customWidth="1"/>
    <col min="3585" max="3585" width="7.5703125" customWidth="1"/>
    <col min="3586" max="3586" width="25.28515625" customWidth="1"/>
    <col min="3587" max="3587" width="11.85546875" customWidth="1"/>
    <col min="3588" max="3588" width="11.140625" customWidth="1"/>
    <col min="3589" max="3589" width="10.42578125" customWidth="1"/>
    <col min="3590" max="3590" width="11.140625" customWidth="1"/>
    <col min="3591" max="3591" width="12" customWidth="1"/>
    <col min="3592" max="3592" width="11.85546875" customWidth="1"/>
    <col min="3593" max="3593" width="6.140625" customWidth="1"/>
    <col min="3594" max="3594" width="12.140625" customWidth="1"/>
    <col min="3595" max="3595" width="11.28515625" customWidth="1"/>
    <col min="3596" max="3597" width="10.28515625" customWidth="1"/>
    <col min="3598" max="3598" width="11.28515625" customWidth="1"/>
    <col min="3599" max="3599" width="11.7109375" customWidth="1"/>
    <col min="3602" max="3602" width="9.85546875" customWidth="1"/>
    <col min="3603" max="3606" width="9.85546875" bestFit="1" customWidth="1"/>
    <col min="3607" max="3607" width="11" customWidth="1"/>
    <col min="3841" max="3841" width="7.5703125" customWidth="1"/>
    <col min="3842" max="3842" width="25.28515625" customWidth="1"/>
    <col min="3843" max="3843" width="11.85546875" customWidth="1"/>
    <col min="3844" max="3844" width="11.140625" customWidth="1"/>
    <col min="3845" max="3845" width="10.42578125" customWidth="1"/>
    <col min="3846" max="3846" width="11.140625" customWidth="1"/>
    <col min="3847" max="3847" width="12" customWidth="1"/>
    <col min="3848" max="3848" width="11.85546875" customWidth="1"/>
    <col min="3849" max="3849" width="6.140625" customWidth="1"/>
    <col min="3850" max="3850" width="12.140625" customWidth="1"/>
    <col min="3851" max="3851" width="11.28515625" customWidth="1"/>
    <col min="3852" max="3853" width="10.28515625" customWidth="1"/>
    <col min="3854" max="3854" width="11.28515625" customWidth="1"/>
    <col min="3855" max="3855" width="11.7109375" customWidth="1"/>
    <col min="3858" max="3858" width="9.85546875" customWidth="1"/>
    <col min="3859" max="3862" width="9.85546875" bestFit="1" customWidth="1"/>
    <col min="3863" max="3863" width="11" customWidth="1"/>
    <col min="4097" max="4097" width="7.5703125" customWidth="1"/>
    <col min="4098" max="4098" width="25.28515625" customWidth="1"/>
    <col min="4099" max="4099" width="11.85546875" customWidth="1"/>
    <col min="4100" max="4100" width="11.140625" customWidth="1"/>
    <col min="4101" max="4101" width="10.42578125" customWidth="1"/>
    <col min="4102" max="4102" width="11.140625" customWidth="1"/>
    <col min="4103" max="4103" width="12" customWidth="1"/>
    <col min="4104" max="4104" width="11.85546875" customWidth="1"/>
    <col min="4105" max="4105" width="6.140625" customWidth="1"/>
    <col min="4106" max="4106" width="12.140625" customWidth="1"/>
    <col min="4107" max="4107" width="11.28515625" customWidth="1"/>
    <col min="4108" max="4109" width="10.28515625" customWidth="1"/>
    <col min="4110" max="4110" width="11.28515625" customWidth="1"/>
    <col min="4111" max="4111" width="11.7109375" customWidth="1"/>
    <col min="4114" max="4114" width="9.85546875" customWidth="1"/>
    <col min="4115" max="4118" width="9.85546875" bestFit="1" customWidth="1"/>
    <col min="4119" max="4119" width="11" customWidth="1"/>
    <col min="4353" max="4353" width="7.5703125" customWidth="1"/>
    <col min="4354" max="4354" width="25.28515625" customWidth="1"/>
    <col min="4355" max="4355" width="11.85546875" customWidth="1"/>
    <col min="4356" max="4356" width="11.140625" customWidth="1"/>
    <col min="4357" max="4357" width="10.42578125" customWidth="1"/>
    <col min="4358" max="4358" width="11.140625" customWidth="1"/>
    <col min="4359" max="4359" width="12" customWidth="1"/>
    <col min="4360" max="4360" width="11.85546875" customWidth="1"/>
    <col min="4361" max="4361" width="6.140625" customWidth="1"/>
    <col min="4362" max="4362" width="12.140625" customWidth="1"/>
    <col min="4363" max="4363" width="11.28515625" customWidth="1"/>
    <col min="4364" max="4365" width="10.28515625" customWidth="1"/>
    <col min="4366" max="4366" width="11.28515625" customWidth="1"/>
    <col min="4367" max="4367" width="11.7109375" customWidth="1"/>
    <col min="4370" max="4370" width="9.85546875" customWidth="1"/>
    <col min="4371" max="4374" width="9.85546875" bestFit="1" customWidth="1"/>
    <col min="4375" max="4375" width="11" customWidth="1"/>
    <col min="4609" max="4609" width="7.5703125" customWidth="1"/>
    <col min="4610" max="4610" width="25.28515625" customWidth="1"/>
    <col min="4611" max="4611" width="11.85546875" customWidth="1"/>
    <col min="4612" max="4612" width="11.140625" customWidth="1"/>
    <col min="4613" max="4613" width="10.42578125" customWidth="1"/>
    <col min="4614" max="4614" width="11.140625" customWidth="1"/>
    <col min="4615" max="4615" width="12" customWidth="1"/>
    <col min="4616" max="4616" width="11.85546875" customWidth="1"/>
    <col min="4617" max="4617" width="6.140625" customWidth="1"/>
    <col min="4618" max="4618" width="12.140625" customWidth="1"/>
    <col min="4619" max="4619" width="11.28515625" customWidth="1"/>
    <col min="4620" max="4621" width="10.28515625" customWidth="1"/>
    <col min="4622" max="4622" width="11.28515625" customWidth="1"/>
    <col min="4623" max="4623" width="11.7109375" customWidth="1"/>
    <col min="4626" max="4626" width="9.85546875" customWidth="1"/>
    <col min="4627" max="4630" width="9.85546875" bestFit="1" customWidth="1"/>
    <col min="4631" max="4631" width="11" customWidth="1"/>
    <col min="4865" max="4865" width="7.5703125" customWidth="1"/>
    <col min="4866" max="4866" width="25.28515625" customWidth="1"/>
    <col min="4867" max="4867" width="11.85546875" customWidth="1"/>
    <col min="4868" max="4868" width="11.140625" customWidth="1"/>
    <col min="4869" max="4869" width="10.42578125" customWidth="1"/>
    <col min="4870" max="4870" width="11.140625" customWidth="1"/>
    <col min="4871" max="4871" width="12" customWidth="1"/>
    <col min="4872" max="4872" width="11.85546875" customWidth="1"/>
    <col min="4873" max="4873" width="6.140625" customWidth="1"/>
    <col min="4874" max="4874" width="12.140625" customWidth="1"/>
    <col min="4875" max="4875" width="11.28515625" customWidth="1"/>
    <col min="4876" max="4877" width="10.28515625" customWidth="1"/>
    <col min="4878" max="4878" width="11.28515625" customWidth="1"/>
    <col min="4879" max="4879" width="11.7109375" customWidth="1"/>
    <col min="4882" max="4882" width="9.85546875" customWidth="1"/>
    <col min="4883" max="4886" width="9.85546875" bestFit="1" customWidth="1"/>
    <col min="4887" max="4887" width="11" customWidth="1"/>
    <col min="5121" max="5121" width="7.5703125" customWidth="1"/>
    <col min="5122" max="5122" width="25.28515625" customWidth="1"/>
    <col min="5123" max="5123" width="11.85546875" customWidth="1"/>
    <col min="5124" max="5124" width="11.140625" customWidth="1"/>
    <col min="5125" max="5125" width="10.42578125" customWidth="1"/>
    <col min="5126" max="5126" width="11.140625" customWidth="1"/>
    <col min="5127" max="5127" width="12" customWidth="1"/>
    <col min="5128" max="5128" width="11.85546875" customWidth="1"/>
    <col min="5129" max="5129" width="6.140625" customWidth="1"/>
    <col min="5130" max="5130" width="12.140625" customWidth="1"/>
    <col min="5131" max="5131" width="11.28515625" customWidth="1"/>
    <col min="5132" max="5133" width="10.28515625" customWidth="1"/>
    <col min="5134" max="5134" width="11.28515625" customWidth="1"/>
    <col min="5135" max="5135" width="11.7109375" customWidth="1"/>
    <col min="5138" max="5138" width="9.85546875" customWidth="1"/>
    <col min="5139" max="5142" width="9.85546875" bestFit="1" customWidth="1"/>
    <col min="5143" max="5143" width="11" customWidth="1"/>
    <col min="5377" max="5377" width="7.5703125" customWidth="1"/>
    <col min="5378" max="5378" width="25.28515625" customWidth="1"/>
    <col min="5379" max="5379" width="11.85546875" customWidth="1"/>
    <col min="5380" max="5380" width="11.140625" customWidth="1"/>
    <col min="5381" max="5381" width="10.42578125" customWidth="1"/>
    <col min="5382" max="5382" width="11.140625" customWidth="1"/>
    <col min="5383" max="5383" width="12" customWidth="1"/>
    <col min="5384" max="5384" width="11.85546875" customWidth="1"/>
    <col min="5385" max="5385" width="6.140625" customWidth="1"/>
    <col min="5386" max="5386" width="12.140625" customWidth="1"/>
    <col min="5387" max="5387" width="11.28515625" customWidth="1"/>
    <col min="5388" max="5389" width="10.28515625" customWidth="1"/>
    <col min="5390" max="5390" width="11.28515625" customWidth="1"/>
    <col min="5391" max="5391" width="11.7109375" customWidth="1"/>
    <col min="5394" max="5394" width="9.85546875" customWidth="1"/>
    <col min="5395" max="5398" width="9.85546875" bestFit="1" customWidth="1"/>
    <col min="5399" max="5399" width="11" customWidth="1"/>
    <col min="5633" max="5633" width="7.5703125" customWidth="1"/>
    <col min="5634" max="5634" width="25.28515625" customWidth="1"/>
    <col min="5635" max="5635" width="11.85546875" customWidth="1"/>
    <col min="5636" max="5636" width="11.140625" customWidth="1"/>
    <col min="5637" max="5637" width="10.42578125" customWidth="1"/>
    <col min="5638" max="5638" width="11.140625" customWidth="1"/>
    <col min="5639" max="5639" width="12" customWidth="1"/>
    <col min="5640" max="5640" width="11.85546875" customWidth="1"/>
    <col min="5641" max="5641" width="6.140625" customWidth="1"/>
    <col min="5642" max="5642" width="12.140625" customWidth="1"/>
    <col min="5643" max="5643" width="11.28515625" customWidth="1"/>
    <col min="5644" max="5645" width="10.28515625" customWidth="1"/>
    <col min="5646" max="5646" width="11.28515625" customWidth="1"/>
    <col min="5647" max="5647" width="11.7109375" customWidth="1"/>
    <col min="5650" max="5650" width="9.85546875" customWidth="1"/>
    <col min="5651" max="5654" width="9.85546875" bestFit="1" customWidth="1"/>
    <col min="5655" max="5655" width="11" customWidth="1"/>
    <col min="5889" max="5889" width="7.5703125" customWidth="1"/>
    <col min="5890" max="5890" width="25.28515625" customWidth="1"/>
    <col min="5891" max="5891" width="11.85546875" customWidth="1"/>
    <col min="5892" max="5892" width="11.140625" customWidth="1"/>
    <col min="5893" max="5893" width="10.42578125" customWidth="1"/>
    <col min="5894" max="5894" width="11.140625" customWidth="1"/>
    <col min="5895" max="5895" width="12" customWidth="1"/>
    <col min="5896" max="5896" width="11.85546875" customWidth="1"/>
    <col min="5897" max="5897" width="6.140625" customWidth="1"/>
    <col min="5898" max="5898" width="12.140625" customWidth="1"/>
    <col min="5899" max="5899" width="11.28515625" customWidth="1"/>
    <col min="5900" max="5901" width="10.28515625" customWidth="1"/>
    <col min="5902" max="5902" width="11.28515625" customWidth="1"/>
    <col min="5903" max="5903" width="11.7109375" customWidth="1"/>
    <col min="5906" max="5906" width="9.85546875" customWidth="1"/>
    <col min="5907" max="5910" width="9.85546875" bestFit="1" customWidth="1"/>
    <col min="5911" max="5911" width="11" customWidth="1"/>
    <col min="6145" max="6145" width="7.5703125" customWidth="1"/>
    <col min="6146" max="6146" width="25.28515625" customWidth="1"/>
    <col min="6147" max="6147" width="11.85546875" customWidth="1"/>
    <col min="6148" max="6148" width="11.140625" customWidth="1"/>
    <col min="6149" max="6149" width="10.42578125" customWidth="1"/>
    <col min="6150" max="6150" width="11.140625" customWidth="1"/>
    <col min="6151" max="6151" width="12" customWidth="1"/>
    <col min="6152" max="6152" width="11.85546875" customWidth="1"/>
    <col min="6153" max="6153" width="6.140625" customWidth="1"/>
    <col min="6154" max="6154" width="12.140625" customWidth="1"/>
    <col min="6155" max="6155" width="11.28515625" customWidth="1"/>
    <col min="6156" max="6157" width="10.28515625" customWidth="1"/>
    <col min="6158" max="6158" width="11.28515625" customWidth="1"/>
    <col min="6159" max="6159" width="11.7109375" customWidth="1"/>
    <col min="6162" max="6162" width="9.85546875" customWidth="1"/>
    <col min="6163" max="6166" width="9.85546875" bestFit="1" customWidth="1"/>
    <col min="6167" max="6167" width="11" customWidth="1"/>
    <col min="6401" max="6401" width="7.5703125" customWidth="1"/>
    <col min="6402" max="6402" width="25.28515625" customWidth="1"/>
    <col min="6403" max="6403" width="11.85546875" customWidth="1"/>
    <col min="6404" max="6404" width="11.140625" customWidth="1"/>
    <col min="6405" max="6405" width="10.42578125" customWidth="1"/>
    <col min="6406" max="6406" width="11.140625" customWidth="1"/>
    <col min="6407" max="6407" width="12" customWidth="1"/>
    <col min="6408" max="6408" width="11.85546875" customWidth="1"/>
    <col min="6409" max="6409" width="6.140625" customWidth="1"/>
    <col min="6410" max="6410" width="12.140625" customWidth="1"/>
    <col min="6411" max="6411" width="11.28515625" customWidth="1"/>
    <col min="6412" max="6413" width="10.28515625" customWidth="1"/>
    <col min="6414" max="6414" width="11.28515625" customWidth="1"/>
    <col min="6415" max="6415" width="11.7109375" customWidth="1"/>
    <col min="6418" max="6418" width="9.85546875" customWidth="1"/>
    <col min="6419" max="6422" width="9.85546875" bestFit="1" customWidth="1"/>
    <col min="6423" max="6423" width="11" customWidth="1"/>
    <col min="6657" max="6657" width="7.5703125" customWidth="1"/>
    <col min="6658" max="6658" width="25.28515625" customWidth="1"/>
    <col min="6659" max="6659" width="11.85546875" customWidth="1"/>
    <col min="6660" max="6660" width="11.140625" customWidth="1"/>
    <col min="6661" max="6661" width="10.42578125" customWidth="1"/>
    <col min="6662" max="6662" width="11.140625" customWidth="1"/>
    <col min="6663" max="6663" width="12" customWidth="1"/>
    <col min="6664" max="6664" width="11.85546875" customWidth="1"/>
    <col min="6665" max="6665" width="6.140625" customWidth="1"/>
    <col min="6666" max="6666" width="12.140625" customWidth="1"/>
    <col min="6667" max="6667" width="11.28515625" customWidth="1"/>
    <col min="6668" max="6669" width="10.28515625" customWidth="1"/>
    <col min="6670" max="6670" width="11.28515625" customWidth="1"/>
    <col min="6671" max="6671" width="11.7109375" customWidth="1"/>
    <col min="6674" max="6674" width="9.85546875" customWidth="1"/>
    <col min="6675" max="6678" width="9.85546875" bestFit="1" customWidth="1"/>
    <col min="6679" max="6679" width="11" customWidth="1"/>
    <col min="6913" max="6913" width="7.5703125" customWidth="1"/>
    <col min="6914" max="6914" width="25.28515625" customWidth="1"/>
    <col min="6915" max="6915" width="11.85546875" customWidth="1"/>
    <col min="6916" max="6916" width="11.140625" customWidth="1"/>
    <col min="6917" max="6917" width="10.42578125" customWidth="1"/>
    <col min="6918" max="6918" width="11.140625" customWidth="1"/>
    <col min="6919" max="6919" width="12" customWidth="1"/>
    <col min="6920" max="6920" width="11.85546875" customWidth="1"/>
    <col min="6921" max="6921" width="6.140625" customWidth="1"/>
    <col min="6922" max="6922" width="12.140625" customWidth="1"/>
    <col min="6923" max="6923" width="11.28515625" customWidth="1"/>
    <col min="6924" max="6925" width="10.28515625" customWidth="1"/>
    <col min="6926" max="6926" width="11.28515625" customWidth="1"/>
    <col min="6927" max="6927" width="11.7109375" customWidth="1"/>
    <col min="6930" max="6930" width="9.85546875" customWidth="1"/>
    <col min="6931" max="6934" width="9.85546875" bestFit="1" customWidth="1"/>
    <col min="6935" max="6935" width="11" customWidth="1"/>
    <col min="7169" max="7169" width="7.5703125" customWidth="1"/>
    <col min="7170" max="7170" width="25.28515625" customWidth="1"/>
    <col min="7171" max="7171" width="11.85546875" customWidth="1"/>
    <col min="7172" max="7172" width="11.140625" customWidth="1"/>
    <col min="7173" max="7173" width="10.42578125" customWidth="1"/>
    <col min="7174" max="7174" width="11.140625" customWidth="1"/>
    <col min="7175" max="7175" width="12" customWidth="1"/>
    <col min="7176" max="7176" width="11.85546875" customWidth="1"/>
    <col min="7177" max="7177" width="6.140625" customWidth="1"/>
    <col min="7178" max="7178" width="12.140625" customWidth="1"/>
    <col min="7179" max="7179" width="11.28515625" customWidth="1"/>
    <col min="7180" max="7181" width="10.28515625" customWidth="1"/>
    <col min="7182" max="7182" width="11.28515625" customWidth="1"/>
    <col min="7183" max="7183" width="11.7109375" customWidth="1"/>
    <col min="7186" max="7186" width="9.85546875" customWidth="1"/>
    <col min="7187" max="7190" width="9.85546875" bestFit="1" customWidth="1"/>
    <col min="7191" max="7191" width="11" customWidth="1"/>
    <col min="7425" max="7425" width="7.5703125" customWidth="1"/>
    <col min="7426" max="7426" width="25.28515625" customWidth="1"/>
    <col min="7427" max="7427" width="11.85546875" customWidth="1"/>
    <col min="7428" max="7428" width="11.140625" customWidth="1"/>
    <col min="7429" max="7429" width="10.42578125" customWidth="1"/>
    <col min="7430" max="7430" width="11.140625" customWidth="1"/>
    <col min="7431" max="7431" width="12" customWidth="1"/>
    <col min="7432" max="7432" width="11.85546875" customWidth="1"/>
    <col min="7433" max="7433" width="6.140625" customWidth="1"/>
    <col min="7434" max="7434" width="12.140625" customWidth="1"/>
    <col min="7435" max="7435" width="11.28515625" customWidth="1"/>
    <col min="7436" max="7437" width="10.28515625" customWidth="1"/>
    <col min="7438" max="7438" width="11.28515625" customWidth="1"/>
    <col min="7439" max="7439" width="11.7109375" customWidth="1"/>
    <col min="7442" max="7442" width="9.85546875" customWidth="1"/>
    <col min="7443" max="7446" width="9.85546875" bestFit="1" customWidth="1"/>
    <col min="7447" max="7447" width="11" customWidth="1"/>
    <col min="7681" max="7681" width="7.5703125" customWidth="1"/>
    <col min="7682" max="7682" width="25.28515625" customWidth="1"/>
    <col min="7683" max="7683" width="11.85546875" customWidth="1"/>
    <col min="7684" max="7684" width="11.140625" customWidth="1"/>
    <col min="7685" max="7685" width="10.42578125" customWidth="1"/>
    <col min="7686" max="7686" width="11.140625" customWidth="1"/>
    <col min="7687" max="7687" width="12" customWidth="1"/>
    <col min="7688" max="7688" width="11.85546875" customWidth="1"/>
    <col min="7689" max="7689" width="6.140625" customWidth="1"/>
    <col min="7690" max="7690" width="12.140625" customWidth="1"/>
    <col min="7691" max="7691" width="11.28515625" customWidth="1"/>
    <col min="7692" max="7693" width="10.28515625" customWidth="1"/>
    <col min="7694" max="7694" width="11.28515625" customWidth="1"/>
    <col min="7695" max="7695" width="11.7109375" customWidth="1"/>
    <col min="7698" max="7698" width="9.85546875" customWidth="1"/>
    <col min="7699" max="7702" width="9.85546875" bestFit="1" customWidth="1"/>
    <col min="7703" max="7703" width="11" customWidth="1"/>
    <col min="7937" max="7937" width="7.5703125" customWidth="1"/>
    <col min="7938" max="7938" width="25.28515625" customWidth="1"/>
    <col min="7939" max="7939" width="11.85546875" customWidth="1"/>
    <col min="7940" max="7940" width="11.140625" customWidth="1"/>
    <col min="7941" max="7941" width="10.42578125" customWidth="1"/>
    <col min="7942" max="7942" width="11.140625" customWidth="1"/>
    <col min="7943" max="7943" width="12" customWidth="1"/>
    <col min="7944" max="7944" width="11.85546875" customWidth="1"/>
    <col min="7945" max="7945" width="6.140625" customWidth="1"/>
    <col min="7946" max="7946" width="12.140625" customWidth="1"/>
    <col min="7947" max="7947" width="11.28515625" customWidth="1"/>
    <col min="7948" max="7949" width="10.28515625" customWidth="1"/>
    <col min="7950" max="7950" width="11.28515625" customWidth="1"/>
    <col min="7951" max="7951" width="11.7109375" customWidth="1"/>
    <col min="7954" max="7954" width="9.85546875" customWidth="1"/>
    <col min="7955" max="7958" width="9.85546875" bestFit="1" customWidth="1"/>
    <col min="7959" max="7959" width="11" customWidth="1"/>
    <col min="8193" max="8193" width="7.5703125" customWidth="1"/>
    <col min="8194" max="8194" width="25.28515625" customWidth="1"/>
    <col min="8195" max="8195" width="11.85546875" customWidth="1"/>
    <col min="8196" max="8196" width="11.140625" customWidth="1"/>
    <col min="8197" max="8197" width="10.42578125" customWidth="1"/>
    <col min="8198" max="8198" width="11.140625" customWidth="1"/>
    <col min="8199" max="8199" width="12" customWidth="1"/>
    <col min="8200" max="8200" width="11.85546875" customWidth="1"/>
    <col min="8201" max="8201" width="6.140625" customWidth="1"/>
    <col min="8202" max="8202" width="12.140625" customWidth="1"/>
    <col min="8203" max="8203" width="11.28515625" customWidth="1"/>
    <col min="8204" max="8205" width="10.28515625" customWidth="1"/>
    <col min="8206" max="8206" width="11.28515625" customWidth="1"/>
    <col min="8207" max="8207" width="11.7109375" customWidth="1"/>
    <col min="8210" max="8210" width="9.85546875" customWidth="1"/>
    <col min="8211" max="8214" width="9.85546875" bestFit="1" customWidth="1"/>
    <col min="8215" max="8215" width="11" customWidth="1"/>
    <col min="8449" max="8449" width="7.5703125" customWidth="1"/>
    <col min="8450" max="8450" width="25.28515625" customWidth="1"/>
    <col min="8451" max="8451" width="11.85546875" customWidth="1"/>
    <col min="8452" max="8452" width="11.140625" customWidth="1"/>
    <col min="8453" max="8453" width="10.42578125" customWidth="1"/>
    <col min="8454" max="8454" width="11.140625" customWidth="1"/>
    <col min="8455" max="8455" width="12" customWidth="1"/>
    <col min="8456" max="8456" width="11.85546875" customWidth="1"/>
    <col min="8457" max="8457" width="6.140625" customWidth="1"/>
    <col min="8458" max="8458" width="12.140625" customWidth="1"/>
    <col min="8459" max="8459" width="11.28515625" customWidth="1"/>
    <col min="8460" max="8461" width="10.28515625" customWidth="1"/>
    <col min="8462" max="8462" width="11.28515625" customWidth="1"/>
    <col min="8463" max="8463" width="11.7109375" customWidth="1"/>
    <col min="8466" max="8466" width="9.85546875" customWidth="1"/>
    <col min="8467" max="8470" width="9.85546875" bestFit="1" customWidth="1"/>
    <col min="8471" max="8471" width="11" customWidth="1"/>
    <col min="8705" max="8705" width="7.5703125" customWidth="1"/>
    <col min="8706" max="8706" width="25.28515625" customWidth="1"/>
    <col min="8707" max="8707" width="11.85546875" customWidth="1"/>
    <col min="8708" max="8708" width="11.140625" customWidth="1"/>
    <col min="8709" max="8709" width="10.42578125" customWidth="1"/>
    <col min="8710" max="8710" width="11.140625" customWidth="1"/>
    <col min="8711" max="8711" width="12" customWidth="1"/>
    <col min="8712" max="8712" width="11.85546875" customWidth="1"/>
    <col min="8713" max="8713" width="6.140625" customWidth="1"/>
    <col min="8714" max="8714" width="12.140625" customWidth="1"/>
    <col min="8715" max="8715" width="11.28515625" customWidth="1"/>
    <col min="8716" max="8717" width="10.28515625" customWidth="1"/>
    <col min="8718" max="8718" width="11.28515625" customWidth="1"/>
    <col min="8719" max="8719" width="11.7109375" customWidth="1"/>
    <col min="8722" max="8722" width="9.85546875" customWidth="1"/>
    <col min="8723" max="8726" width="9.85546875" bestFit="1" customWidth="1"/>
    <col min="8727" max="8727" width="11" customWidth="1"/>
    <col min="8961" max="8961" width="7.5703125" customWidth="1"/>
    <col min="8962" max="8962" width="25.28515625" customWidth="1"/>
    <col min="8963" max="8963" width="11.85546875" customWidth="1"/>
    <col min="8964" max="8964" width="11.140625" customWidth="1"/>
    <col min="8965" max="8965" width="10.42578125" customWidth="1"/>
    <col min="8966" max="8966" width="11.140625" customWidth="1"/>
    <col min="8967" max="8967" width="12" customWidth="1"/>
    <col min="8968" max="8968" width="11.85546875" customWidth="1"/>
    <col min="8969" max="8969" width="6.140625" customWidth="1"/>
    <col min="8970" max="8970" width="12.140625" customWidth="1"/>
    <col min="8971" max="8971" width="11.28515625" customWidth="1"/>
    <col min="8972" max="8973" width="10.28515625" customWidth="1"/>
    <col min="8974" max="8974" width="11.28515625" customWidth="1"/>
    <col min="8975" max="8975" width="11.7109375" customWidth="1"/>
    <col min="8978" max="8978" width="9.85546875" customWidth="1"/>
    <col min="8979" max="8982" width="9.85546875" bestFit="1" customWidth="1"/>
    <col min="8983" max="8983" width="11" customWidth="1"/>
    <col min="9217" max="9217" width="7.5703125" customWidth="1"/>
    <col min="9218" max="9218" width="25.28515625" customWidth="1"/>
    <col min="9219" max="9219" width="11.85546875" customWidth="1"/>
    <col min="9220" max="9220" width="11.140625" customWidth="1"/>
    <col min="9221" max="9221" width="10.42578125" customWidth="1"/>
    <col min="9222" max="9222" width="11.140625" customWidth="1"/>
    <col min="9223" max="9223" width="12" customWidth="1"/>
    <col min="9224" max="9224" width="11.85546875" customWidth="1"/>
    <col min="9225" max="9225" width="6.140625" customWidth="1"/>
    <col min="9226" max="9226" width="12.140625" customWidth="1"/>
    <col min="9227" max="9227" width="11.28515625" customWidth="1"/>
    <col min="9228" max="9229" width="10.28515625" customWidth="1"/>
    <col min="9230" max="9230" width="11.28515625" customWidth="1"/>
    <col min="9231" max="9231" width="11.7109375" customWidth="1"/>
    <col min="9234" max="9234" width="9.85546875" customWidth="1"/>
    <col min="9235" max="9238" width="9.85546875" bestFit="1" customWidth="1"/>
    <col min="9239" max="9239" width="11" customWidth="1"/>
    <col min="9473" max="9473" width="7.5703125" customWidth="1"/>
    <col min="9474" max="9474" width="25.28515625" customWidth="1"/>
    <col min="9475" max="9475" width="11.85546875" customWidth="1"/>
    <col min="9476" max="9476" width="11.140625" customWidth="1"/>
    <col min="9477" max="9477" width="10.42578125" customWidth="1"/>
    <col min="9478" max="9478" width="11.140625" customWidth="1"/>
    <col min="9479" max="9479" width="12" customWidth="1"/>
    <col min="9480" max="9480" width="11.85546875" customWidth="1"/>
    <col min="9481" max="9481" width="6.140625" customWidth="1"/>
    <col min="9482" max="9482" width="12.140625" customWidth="1"/>
    <col min="9483" max="9483" width="11.28515625" customWidth="1"/>
    <col min="9484" max="9485" width="10.28515625" customWidth="1"/>
    <col min="9486" max="9486" width="11.28515625" customWidth="1"/>
    <col min="9487" max="9487" width="11.7109375" customWidth="1"/>
    <col min="9490" max="9490" width="9.85546875" customWidth="1"/>
    <col min="9491" max="9494" width="9.85546875" bestFit="1" customWidth="1"/>
    <col min="9495" max="9495" width="11" customWidth="1"/>
    <col min="9729" max="9729" width="7.5703125" customWidth="1"/>
    <col min="9730" max="9730" width="25.28515625" customWidth="1"/>
    <col min="9731" max="9731" width="11.85546875" customWidth="1"/>
    <col min="9732" max="9732" width="11.140625" customWidth="1"/>
    <col min="9733" max="9733" width="10.42578125" customWidth="1"/>
    <col min="9734" max="9734" width="11.140625" customWidth="1"/>
    <col min="9735" max="9735" width="12" customWidth="1"/>
    <col min="9736" max="9736" width="11.85546875" customWidth="1"/>
    <col min="9737" max="9737" width="6.140625" customWidth="1"/>
    <col min="9738" max="9738" width="12.140625" customWidth="1"/>
    <col min="9739" max="9739" width="11.28515625" customWidth="1"/>
    <col min="9740" max="9741" width="10.28515625" customWidth="1"/>
    <col min="9742" max="9742" width="11.28515625" customWidth="1"/>
    <col min="9743" max="9743" width="11.7109375" customWidth="1"/>
    <col min="9746" max="9746" width="9.85546875" customWidth="1"/>
    <col min="9747" max="9750" width="9.85546875" bestFit="1" customWidth="1"/>
    <col min="9751" max="9751" width="11" customWidth="1"/>
    <col min="9985" max="9985" width="7.5703125" customWidth="1"/>
    <col min="9986" max="9986" width="25.28515625" customWidth="1"/>
    <col min="9987" max="9987" width="11.85546875" customWidth="1"/>
    <col min="9988" max="9988" width="11.140625" customWidth="1"/>
    <col min="9989" max="9989" width="10.42578125" customWidth="1"/>
    <col min="9990" max="9990" width="11.140625" customWidth="1"/>
    <col min="9991" max="9991" width="12" customWidth="1"/>
    <col min="9992" max="9992" width="11.85546875" customWidth="1"/>
    <col min="9993" max="9993" width="6.140625" customWidth="1"/>
    <col min="9994" max="9994" width="12.140625" customWidth="1"/>
    <col min="9995" max="9995" width="11.28515625" customWidth="1"/>
    <col min="9996" max="9997" width="10.28515625" customWidth="1"/>
    <col min="9998" max="9998" width="11.28515625" customWidth="1"/>
    <col min="9999" max="9999" width="11.7109375" customWidth="1"/>
    <col min="10002" max="10002" width="9.85546875" customWidth="1"/>
    <col min="10003" max="10006" width="9.85546875" bestFit="1" customWidth="1"/>
    <col min="10007" max="10007" width="11" customWidth="1"/>
    <col min="10241" max="10241" width="7.5703125" customWidth="1"/>
    <col min="10242" max="10242" width="25.28515625" customWidth="1"/>
    <col min="10243" max="10243" width="11.85546875" customWidth="1"/>
    <col min="10244" max="10244" width="11.140625" customWidth="1"/>
    <col min="10245" max="10245" width="10.42578125" customWidth="1"/>
    <col min="10246" max="10246" width="11.140625" customWidth="1"/>
    <col min="10247" max="10247" width="12" customWidth="1"/>
    <col min="10248" max="10248" width="11.85546875" customWidth="1"/>
    <col min="10249" max="10249" width="6.140625" customWidth="1"/>
    <col min="10250" max="10250" width="12.140625" customWidth="1"/>
    <col min="10251" max="10251" width="11.28515625" customWidth="1"/>
    <col min="10252" max="10253" width="10.28515625" customWidth="1"/>
    <col min="10254" max="10254" width="11.28515625" customWidth="1"/>
    <col min="10255" max="10255" width="11.7109375" customWidth="1"/>
    <col min="10258" max="10258" width="9.85546875" customWidth="1"/>
    <col min="10259" max="10262" width="9.85546875" bestFit="1" customWidth="1"/>
    <col min="10263" max="10263" width="11" customWidth="1"/>
    <col min="10497" max="10497" width="7.5703125" customWidth="1"/>
    <col min="10498" max="10498" width="25.28515625" customWidth="1"/>
    <col min="10499" max="10499" width="11.85546875" customWidth="1"/>
    <col min="10500" max="10500" width="11.140625" customWidth="1"/>
    <col min="10501" max="10501" width="10.42578125" customWidth="1"/>
    <col min="10502" max="10502" width="11.140625" customWidth="1"/>
    <col min="10503" max="10503" width="12" customWidth="1"/>
    <col min="10504" max="10504" width="11.85546875" customWidth="1"/>
    <col min="10505" max="10505" width="6.140625" customWidth="1"/>
    <col min="10506" max="10506" width="12.140625" customWidth="1"/>
    <col min="10507" max="10507" width="11.28515625" customWidth="1"/>
    <col min="10508" max="10509" width="10.28515625" customWidth="1"/>
    <col min="10510" max="10510" width="11.28515625" customWidth="1"/>
    <col min="10511" max="10511" width="11.7109375" customWidth="1"/>
    <col min="10514" max="10514" width="9.85546875" customWidth="1"/>
    <col min="10515" max="10518" width="9.85546875" bestFit="1" customWidth="1"/>
    <col min="10519" max="10519" width="11" customWidth="1"/>
    <col min="10753" max="10753" width="7.5703125" customWidth="1"/>
    <col min="10754" max="10754" width="25.28515625" customWidth="1"/>
    <col min="10755" max="10755" width="11.85546875" customWidth="1"/>
    <col min="10756" max="10756" width="11.140625" customWidth="1"/>
    <col min="10757" max="10757" width="10.42578125" customWidth="1"/>
    <col min="10758" max="10758" width="11.140625" customWidth="1"/>
    <col min="10759" max="10759" width="12" customWidth="1"/>
    <col min="10760" max="10760" width="11.85546875" customWidth="1"/>
    <col min="10761" max="10761" width="6.140625" customWidth="1"/>
    <col min="10762" max="10762" width="12.140625" customWidth="1"/>
    <col min="10763" max="10763" width="11.28515625" customWidth="1"/>
    <col min="10764" max="10765" width="10.28515625" customWidth="1"/>
    <col min="10766" max="10766" width="11.28515625" customWidth="1"/>
    <col min="10767" max="10767" width="11.7109375" customWidth="1"/>
    <col min="10770" max="10770" width="9.85546875" customWidth="1"/>
    <col min="10771" max="10774" width="9.85546875" bestFit="1" customWidth="1"/>
    <col min="10775" max="10775" width="11" customWidth="1"/>
    <col min="11009" max="11009" width="7.5703125" customWidth="1"/>
    <col min="11010" max="11010" width="25.28515625" customWidth="1"/>
    <col min="11011" max="11011" width="11.85546875" customWidth="1"/>
    <col min="11012" max="11012" width="11.140625" customWidth="1"/>
    <col min="11013" max="11013" width="10.42578125" customWidth="1"/>
    <col min="11014" max="11014" width="11.140625" customWidth="1"/>
    <col min="11015" max="11015" width="12" customWidth="1"/>
    <col min="11016" max="11016" width="11.85546875" customWidth="1"/>
    <col min="11017" max="11017" width="6.140625" customWidth="1"/>
    <col min="11018" max="11018" width="12.140625" customWidth="1"/>
    <col min="11019" max="11019" width="11.28515625" customWidth="1"/>
    <col min="11020" max="11021" width="10.28515625" customWidth="1"/>
    <col min="11022" max="11022" width="11.28515625" customWidth="1"/>
    <col min="11023" max="11023" width="11.7109375" customWidth="1"/>
    <col min="11026" max="11026" width="9.85546875" customWidth="1"/>
    <col min="11027" max="11030" width="9.85546875" bestFit="1" customWidth="1"/>
    <col min="11031" max="11031" width="11" customWidth="1"/>
    <col min="11265" max="11265" width="7.5703125" customWidth="1"/>
    <col min="11266" max="11266" width="25.28515625" customWidth="1"/>
    <col min="11267" max="11267" width="11.85546875" customWidth="1"/>
    <col min="11268" max="11268" width="11.140625" customWidth="1"/>
    <col min="11269" max="11269" width="10.42578125" customWidth="1"/>
    <col min="11270" max="11270" width="11.140625" customWidth="1"/>
    <col min="11271" max="11271" width="12" customWidth="1"/>
    <col min="11272" max="11272" width="11.85546875" customWidth="1"/>
    <col min="11273" max="11273" width="6.140625" customWidth="1"/>
    <col min="11274" max="11274" width="12.140625" customWidth="1"/>
    <col min="11275" max="11275" width="11.28515625" customWidth="1"/>
    <col min="11276" max="11277" width="10.28515625" customWidth="1"/>
    <col min="11278" max="11278" width="11.28515625" customWidth="1"/>
    <col min="11279" max="11279" width="11.7109375" customWidth="1"/>
    <col min="11282" max="11282" width="9.85546875" customWidth="1"/>
    <col min="11283" max="11286" width="9.85546875" bestFit="1" customWidth="1"/>
    <col min="11287" max="11287" width="11" customWidth="1"/>
    <col min="11521" max="11521" width="7.5703125" customWidth="1"/>
    <col min="11522" max="11522" width="25.28515625" customWidth="1"/>
    <col min="11523" max="11523" width="11.85546875" customWidth="1"/>
    <col min="11524" max="11524" width="11.140625" customWidth="1"/>
    <col min="11525" max="11525" width="10.42578125" customWidth="1"/>
    <col min="11526" max="11526" width="11.140625" customWidth="1"/>
    <col min="11527" max="11527" width="12" customWidth="1"/>
    <col min="11528" max="11528" width="11.85546875" customWidth="1"/>
    <col min="11529" max="11529" width="6.140625" customWidth="1"/>
    <col min="11530" max="11530" width="12.140625" customWidth="1"/>
    <col min="11531" max="11531" width="11.28515625" customWidth="1"/>
    <col min="11532" max="11533" width="10.28515625" customWidth="1"/>
    <col min="11534" max="11534" width="11.28515625" customWidth="1"/>
    <col min="11535" max="11535" width="11.7109375" customWidth="1"/>
    <col min="11538" max="11538" width="9.85546875" customWidth="1"/>
    <col min="11539" max="11542" width="9.85546875" bestFit="1" customWidth="1"/>
    <col min="11543" max="11543" width="11" customWidth="1"/>
    <col min="11777" max="11777" width="7.5703125" customWidth="1"/>
    <col min="11778" max="11778" width="25.28515625" customWidth="1"/>
    <col min="11779" max="11779" width="11.85546875" customWidth="1"/>
    <col min="11780" max="11780" width="11.140625" customWidth="1"/>
    <col min="11781" max="11781" width="10.42578125" customWidth="1"/>
    <col min="11782" max="11782" width="11.140625" customWidth="1"/>
    <col min="11783" max="11783" width="12" customWidth="1"/>
    <col min="11784" max="11784" width="11.85546875" customWidth="1"/>
    <col min="11785" max="11785" width="6.140625" customWidth="1"/>
    <col min="11786" max="11786" width="12.140625" customWidth="1"/>
    <col min="11787" max="11787" width="11.28515625" customWidth="1"/>
    <col min="11788" max="11789" width="10.28515625" customWidth="1"/>
    <col min="11790" max="11790" width="11.28515625" customWidth="1"/>
    <col min="11791" max="11791" width="11.7109375" customWidth="1"/>
    <col min="11794" max="11794" width="9.85546875" customWidth="1"/>
    <col min="11795" max="11798" width="9.85546875" bestFit="1" customWidth="1"/>
    <col min="11799" max="11799" width="11" customWidth="1"/>
    <col min="12033" max="12033" width="7.5703125" customWidth="1"/>
    <col min="12034" max="12034" width="25.28515625" customWidth="1"/>
    <col min="12035" max="12035" width="11.85546875" customWidth="1"/>
    <col min="12036" max="12036" width="11.140625" customWidth="1"/>
    <col min="12037" max="12037" width="10.42578125" customWidth="1"/>
    <col min="12038" max="12038" width="11.140625" customWidth="1"/>
    <col min="12039" max="12039" width="12" customWidth="1"/>
    <col min="12040" max="12040" width="11.85546875" customWidth="1"/>
    <col min="12041" max="12041" width="6.140625" customWidth="1"/>
    <col min="12042" max="12042" width="12.140625" customWidth="1"/>
    <col min="12043" max="12043" width="11.28515625" customWidth="1"/>
    <col min="12044" max="12045" width="10.28515625" customWidth="1"/>
    <col min="12046" max="12046" width="11.28515625" customWidth="1"/>
    <col min="12047" max="12047" width="11.7109375" customWidth="1"/>
    <col min="12050" max="12050" width="9.85546875" customWidth="1"/>
    <col min="12051" max="12054" width="9.85546875" bestFit="1" customWidth="1"/>
    <col min="12055" max="12055" width="11" customWidth="1"/>
    <col min="12289" max="12289" width="7.5703125" customWidth="1"/>
    <col min="12290" max="12290" width="25.28515625" customWidth="1"/>
    <col min="12291" max="12291" width="11.85546875" customWidth="1"/>
    <col min="12292" max="12292" width="11.140625" customWidth="1"/>
    <col min="12293" max="12293" width="10.42578125" customWidth="1"/>
    <col min="12294" max="12294" width="11.140625" customWidth="1"/>
    <col min="12295" max="12295" width="12" customWidth="1"/>
    <col min="12296" max="12296" width="11.85546875" customWidth="1"/>
    <col min="12297" max="12297" width="6.140625" customWidth="1"/>
    <col min="12298" max="12298" width="12.140625" customWidth="1"/>
    <col min="12299" max="12299" width="11.28515625" customWidth="1"/>
    <col min="12300" max="12301" width="10.28515625" customWidth="1"/>
    <col min="12302" max="12302" width="11.28515625" customWidth="1"/>
    <col min="12303" max="12303" width="11.7109375" customWidth="1"/>
    <col min="12306" max="12306" width="9.85546875" customWidth="1"/>
    <col min="12307" max="12310" width="9.85546875" bestFit="1" customWidth="1"/>
    <col min="12311" max="12311" width="11" customWidth="1"/>
    <col min="12545" max="12545" width="7.5703125" customWidth="1"/>
    <col min="12546" max="12546" width="25.28515625" customWidth="1"/>
    <col min="12547" max="12547" width="11.85546875" customWidth="1"/>
    <col min="12548" max="12548" width="11.140625" customWidth="1"/>
    <col min="12549" max="12549" width="10.42578125" customWidth="1"/>
    <col min="12550" max="12550" width="11.140625" customWidth="1"/>
    <col min="12551" max="12551" width="12" customWidth="1"/>
    <col min="12552" max="12552" width="11.85546875" customWidth="1"/>
    <col min="12553" max="12553" width="6.140625" customWidth="1"/>
    <col min="12554" max="12554" width="12.140625" customWidth="1"/>
    <col min="12555" max="12555" width="11.28515625" customWidth="1"/>
    <col min="12556" max="12557" width="10.28515625" customWidth="1"/>
    <col min="12558" max="12558" width="11.28515625" customWidth="1"/>
    <col min="12559" max="12559" width="11.7109375" customWidth="1"/>
    <col min="12562" max="12562" width="9.85546875" customWidth="1"/>
    <col min="12563" max="12566" width="9.85546875" bestFit="1" customWidth="1"/>
    <col min="12567" max="12567" width="11" customWidth="1"/>
    <col min="12801" max="12801" width="7.5703125" customWidth="1"/>
    <col min="12802" max="12802" width="25.28515625" customWidth="1"/>
    <col min="12803" max="12803" width="11.85546875" customWidth="1"/>
    <col min="12804" max="12804" width="11.140625" customWidth="1"/>
    <col min="12805" max="12805" width="10.42578125" customWidth="1"/>
    <col min="12806" max="12806" width="11.140625" customWidth="1"/>
    <col min="12807" max="12807" width="12" customWidth="1"/>
    <col min="12808" max="12808" width="11.85546875" customWidth="1"/>
    <col min="12809" max="12809" width="6.140625" customWidth="1"/>
    <col min="12810" max="12810" width="12.140625" customWidth="1"/>
    <col min="12811" max="12811" width="11.28515625" customWidth="1"/>
    <col min="12812" max="12813" width="10.28515625" customWidth="1"/>
    <col min="12814" max="12814" width="11.28515625" customWidth="1"/>
    <col min="12815" max="12815" width="11.7109375" customWidth="1"/>
    <col min="12818" max="12818" width="9.85546875" customWidth="1"/>
    <col min="12819" max="12822" width="9.85546875" bestFit="1" customWidth="1"/>
    <col min="12823" max="12823" width="11" customWidth="1"/>
    <col min="13057" max="13057" width="7.5703125" customWidth="1"/>
    <col min="13058" max="13058" width="25.28515625" customWidth="1"/>
    <col min="13059" max="13059" width="11.85546875" customWidth="1"/>
    <col min="13060" max="13060" width="11.140625" customWidth="1"/>
    <col min="13061" max="13061" width="10.42578125" customWidth="1"/>
    <col min="13062" max="13062" width="11.140625" customWidth="1"/>
    <col min="13063" max="13063" width="12" customWidth="1"/>
    <col min="13064" max="13064" width="11.85546875" customWidth="1"/>
    <col min="13065" max="13065" width="6.140625" customWidth="1"/>
    <col min="13066" max="13066" width="12.140625" customWidth="1"/>
    <col min="13067" max="13067" width="11.28515625" customWidth="1"/>
    <col min="13068" max="13069" width="10.28515625" customWidth="1"/>
    <col min="13070" max="13070" width="11.28515625" customWidth="1"/>
    <col min="13071" max="13071" width="11.7109375" customWidth="1"/>
    <col min="13074" max="13074" width="9.85546875" customWidth="1"/>
    <col min="13075" max="13078" width="9.85546875" bestFit="1" customWidth="1"/>
    <col min="13079" max="13079" width="11" customWidth="1"/>
    <col min="13313" max="13313" width="7.5703125" customWidth="1"/>
    <col min="13314" max="13314" width="25.28515625" customWidth="1"/>
    <col min="13315" max="13315" width="11.85546875" customWidth="1"/>
    <col min="13316" max="13316" width="11.140625" customWidth="1"/>
    <col min="13317" max="13317" width="10.42578125" customWidth="1"/>
    <col min="13318" max="13318" width="11.140625" customWidth="1"/>
    <col min="13319" max="13319" width="12" customWidth="1"/>
    <col min="13320" max="13320" width="11.85546875" customWidth="1"/>
    <col min="13321" max="13321" width="6.140625" customWidth="1"/>
    <col min="13322" max="13322" width="12.140625" customWidth="1"/>
    <col min="13323" max="13323" width="11.28515625" customWidth="1"/>
    <col min="13324" max="13325" width="10.28515625" customWidth="1"/>
    <col min="13326" max="13326" width="11.28515625" customWidth="1"/>
    <col min="13327" max="13327" width="11.7109375" customWidth="1"/>
    <col min="13330" max="13330" width="9.85546875" customWidth="1"/>
    <col min="13331" max="13334" width="9.85546875" bestFit="1" customWidth="1"/>
    <col min="13335" max="13335" width="11" customWidth="1"/>
    <col min="13569" max="13569" width="7.5703125" customWidth="1"/>
    <col min="13570" max="13570" width="25.28515625" customWidth="1"/>
    <col min="13571" max="13571" width="11.85546875" customWidth="1"/>
    <col min="13572" max="13572" width="11.140625" customWidth="1"/>
    <col min="13573" max="13573" width="10.42578125" customWidth="1"/>
    <col min="13574" max="13574" width="11.140625" customWidth="1"/>
    <col min="13575" max="13575" width="12" customWidth="1"/>
    <col min="13576" max="13576" width="11.85546875" customWidth="1"/>
    <col min="13577" max="13577" width="6.140625" customWidth="1"/>
    <col min="13578" max="13578" width="12.140625" customWidth="1"/>
    <col min="13579" max="13579" width="11.28515625" customWidth="1"/>
    <col min="13580" max="13581" width="10.28515625" customWidth="1"/>
    <col min="13582" max="13582" width="11.28515625" customWidth="1"/>
    <col min="13583" max="13583" width="11.7109375" customWidth="1"/>
    <col min="13586" max="13586" width="9.85546875" customWidth="1"/>
    <col min="13587" max="13590" width="9.85546875" bestFit="1" customWidth="1"/>
    <col min="13591" max="13591" width="11" customWidth="1"/>
    <col min="13825" max="13825" width="7.5703125" customWidth="1"/>
    <col min="13826" max="13826" width="25.28515625" customWidth="1"/>
    <col min="13827" max="13827" width="11.85546875" customWidth="1"/>
    <col min="13828" max="13828" width="11.140625" customWidth="1"/>
    <col min="13829" max="13829" width="10.42578125" customWidth="1"/>
    <col min="13830" max="13830" width="11.140625" customWidth="1"/>
    <col min="13831" max="13831" width="12" customWidth="1"/>
    <col min="13832" max="13832" width="11.85546875" customWidth="1"/>
    <col min="13833" max="13833" width="6.140625" customWidth="1"/>
    <col min="13834" max="13834" width="12.140625" customWidth="1"/>
    <col min="13835" max="13835" width="11.28515625" customWidth="1"/>
    <col min="13836" max="13837" width="10.28515625" customWidth="1"/>
    <col min="13838" max="13838" width="11.28515625" customWidth="1"/>
    <col min="13839" max="13839" width="11.7109375" customWidth="1"/>
    <col min="13842" max="13842" width="9.85546875" customWidth="1"/>
    <col min="13843" max="13846" width="9.85546875" bestFit="1" customWidth="1"/>
    <col min="13847" max="13847" width="11" customWidth="1"/>
    <col min="14081" max="14081" width="7.5703125" customWidth="1"/>
    <col min="14082" max="14082" width="25.28515625" customWidth="1"/>
    <col min="14083" max="14083" width="11.85546875" customWidth="1"/>
    <col min="14084" max="14084" width="11.140625" customWidth="1"/>
    <col min="14085" max="14085" width="10.42578125" customWidth="1"/>
    <col min="14086" max="14086" width="11.140625" customWidth="1"/>
    <col min="14087" max="14087" width="12" customWidth="1"/>
    <col min="14088" max="14088" width="11.85546875" customWidth="1"/>
    <col min="14089" max="14089" width="6.140625" customWidth="1"/>
    <col min="14090" max="14090" width="12.140625" customWidth="1"/>
    <col min="14091" max="14091" width="11.28515625" customWidth="1"/>
    <col min="14092" max="14093" width="10.28515625" customWidth="1"/>
    <col min="14094" max="14094" width="11.28515625" customWidth="1"/>
    <col min="14095" max="14095" width="11.7109375" customWidth="1"/>
    <col min="14098" max="14098" width="9.85546875" customWidth="1"/>
    <col min="14099" max="14102" width="9.85546875" bestFit="1" customWidth="1"/>
    <col min="14103" max="14103" width="11" customWidth="1"/>
    <col min="14337" max="14337" width="7.5703125" customWidth="1"/>
    <col min="14338" max="14338" width="25.28515625" customWidth="1"/>
    <col min="14339" max="14339" width="11.85546875" customWidth="1"/>
    <col min="14340" max="14340" width="11.140625" customWidth="1"/>
    <col min="14341" max="14341" width="10.42578125" customWidth="1"/>
    <col min="14342" max="14342" width="11.140625" customWidth="1"/>
    <col min="14343" max="14343" width="12" customWidth="1"/>
    <col min="14344" max="14344" width="11.85546875" customWidth="1"/>
    <col min="14345" max="14345" width="6.140625" customWidth="1"/>
    <col min="14346" max="14346" width="12.140625" customWidth="1"/>
    <col min="14347" max="14347" width="11.28515625" customWidth="1"/>
    <col min="14348" max="14349" width="10.28515625" customWidth="1"/>
    <col min="14350" max="14350" width="11.28515625" customWidth="1"/>
    <col min="14351" max="14351" width="11.7109375" customWidth="1"/>
    <col min="14354" max="14354" width="9.85546875" customWidth="1"/>
    <col min="14355" max="14358" width="9.85546875" bestFit="1" customWidth="1"/>
    <col min="14359" max="14359" width="11" customWidth="1"/>
    <col min="14593" max="14593" width="7.5703125" customWidth="1"/>
    <col min="14594" max="14594" width="25.28515625" customWidth="1"/>
    <col min="14595" max="14595" width="11.85546875" customWidth="1"/>
    <col min="14596" max="14596" width="11.140625" customWidth="1"/>
    <col min="14597" max="14597" width="10.42578125" customWidth="1"/>
    <col min="14598" max="14598" width="11.140625" customWidth="1"/>
    <col min="14599" max="14599" width="12" customWidth="1"/>
    <col min="14600" max="14600" width="11.85546875" customWidth="1"/>
    <col min="14601" max="14601" width="6.140625" customWidth="1"/>
    <col min="14602" max="14602" width="12.140625" customWidth="1"/>
    <col min="14603" max="14603" width="11.28515625" customWidth="1"/>
    <col min="14604" max="14605" width="10.28515625" customWidth="1"/>
    <col min="14606" max="14606" width="11.28515625" customWidth="1"/>
    <col min="14607" max="14607" width="11.7109375" customWidth="1"/>
    <col min="14610" max="14610" width="9.85546875" customWidth="1"/>
    <col min="14611" max="14614" width="9.85546875" bestFit="1" customWidth="1"/>
    <col min="14615" max="14615" width="11" customWidth="1"/>
    <col min="14849" max="14849" width="7.5703125" customWidth="1"/>
    <col min="14850" max="14850" width="25.28515625" customWidth="1"/>
    <col min="14851" max="14851" width="11.85546875" customWidth="1"/>
    <col min="14852" max="14852" width="11.140625" customWidth="1"/>
    <col min="14853" max="14853" width="10.42578125" customWidth="1"/>
    <col min="14854" max="14854" width="11.140625" customWidth="1"/>
    <col min="14855" max="14855" width="12" customWidth="1"/>
    <col min="14856" max="14856" width="11.85546875" customWidth="1"/>
    <col min="14857" max="14857" width="6.140625" customWidth="1"/>
    <col min="14858" max="14858" width="12.140625" customWidth="1"/>
    <col min="14859" max="14859" width="11.28515625" customWidth="1"/>
    <col min="14860" max="14861" width="10.28515625" customWidth="1"/>
    <col min="14862" max="14862" width="11.28515625" customWidth="1"/>
    <col min="14863" max="14863" width="11.7109375" customWidth="1"/>
    <col min="14866" max="14866" width="9.85546875" customWidth="1"/>
    <col min="14867" max="14870" width="9.85546875" bestFit="1" customWidth="1"/>
    <col min="14871" max="14871" width="11" customWidth="1"/>
    <col min="15105" max="15105" width="7.5703125" customWidth="1"/>
    <col min="15106" max="15106" width="25.28515625" customWidth="1"/>
    <col min="15107" max="15107" width="11.85546875" customWidth="1"/>
    <col min="15108" max="15108" width="11.140625" customWidth="1"/>
    <col min="15109" max="15109" width="10.42578125" customWidth="1"/>
    <col min="15110" max="15110" width="11.140625" customWidth="1"/>
    <col min="15111" max="15111" width="12" customWidth="1"/>
    <col min="15112" max="15112" width="11.85546875" customWidth="1"/>
    <col min="15113" max="15113" width="6.140625" customWidth="1"/>
    <col min="15114" max="15114" width="12.140625" customWidth="1"/>
    <col min="15115" max="15115" width="11.28515625" customWidth="1"/>
    <col min="15116" max="15117" width="10.28515625" customWidth="1"/>
    <col min="15118" max="15118" width="11.28515625" customWidth="1"/>
    <col min="15119" max="15119" width="11.7109375" customWidth="1"/>
    <col min="15122" max="15122" width="9.85546875" customWidth="1"/>
    <col min="15123" max="15126" width="9.85546875" bestFit="1" customWidth="1"/>
    <col min="15127" max="15127" width="11" customWidth="1"/>
    <col min="15361" max="15361" width="7.5703125" customWidth="1"/>
    <col min="15362" max="15362" width="25.28515625" customWidth="1"/>
    <col min="15363" max="15363" width="11.85546875" customWidth="1"/>
    <col min="15364" max="15364" width="11.140625" customWidth="1"/>
    <col min="15365" max="15365" width="10.42578125" customWidth="1"/>
    <col min="15366" max="15366" width="11.140625" customWidth="1"/>
    <col min="15367" max="15367" width="12" customWidth="1"/>
    <col min="15368" max="15368" width="11.85546875" customWidth="1"/>
    <col min="15369" max="15369" width="6.140625" customWidth="1"/>
    <col min="15370" max="15370" width="12.140625" customWidth="1"/>
    <col min="15371" max="15371" width="11.28515625" customWidth="1"/>
    <col min="15372" max="15373" width="10.28515625" customWidth="1"/>
    <col min="15374" max="15374" width="11.28515625" customWidth="1"/>
    <col min="15375" max="15375" width="11.7109375" customWidth="1"/>
    <col min="15378" max="15378" width="9.85546875" customWidth="1"/>
    <col min="15379" max="15382" width="9.85546875" bestFit="1" customWidth="1"/>
    <col min="15383" max="15383" width="11" customWidth="1"/>
    <col min="15617" max="15617" width="7.5703125" customWidth="1"/>
    <col min="15618" max="15618" width="25.28515625" customWidth="1"/>
    <col min="15619" max="15619" width="11.85546875" customWidth="1"/>
    <col min="15620" max="15620" width="11.140625" customWidth="1"/>
    <col min="15621" max="15621" width="10.42578125" customWidth="1"/>
    <col min="15622" max="15622" width="11.140625" customWidth="1"/>
    <col min="15623" max="15623" width="12" customWidth="1"/>
    <col min="15624" max="15624" width="11.85546875" customWidth="1"/>
    <col min="15625" max="15625" width="6.140625" customWidth="1"/>
    <col min="15626" max="15626" width="12.140625" customWidth="1"/>
    <col min="15627" max="15627" width="11.28515625" customWidth="1"/>
    <col min="15628" max="15629" width="10.28515625" customWidth="1"/>
    <col min="15630" max="15630" width="11.28515625" customWidth="1"/>
    <col min="15631" max="15631" width="11.7109375" customWidth="1"/>
    <col min="15634" max="15634" width="9.85546875" customWidth="1"/>
    <col min="15635" max="15638" width="9.85546875" bestFit="1" customWidth="1"/>
    <col min="15639" max="15639" width="11" customWidth="1"/>
    <col min="15873" max="15873" width="7.5703125" customWidth="1"/>
    <col min="15874" max="15874" width="25.28515625" customWidth="1"/>
    <col min="15875" max="15875" width="11.85546875" customWidth="1"/>
    <col min="15876" max="15876" width="11.140625" customWidth="1"/>
    <col min="15877" max="15877" width="10.42578125" customWidth="1"/>
    <col min="15878" max="15878" width="11.140625" customWidth="1"/>
    <col min="15879" max="15879" width="12" customWidth="1"/>
    <col min="15880" max="15880" width="11.85546875" customWidth="1"/>
    <col min="15881" max="15881" width="6.140625" customWidth="1"/>
    <col min="15882" max="15882" width="12.140625" customWidth="1"/>
    <col min="15883" max="15883" width="11.28515625" customWidth="1"/>
    <col min="15884" max="15885" width="10.28515625" customWidth="1"/>
    <col min="15886" max="15886" width="11.28515625" customWidth="1"/>
    <col min="15887" max="15887" width="11.7109375" customWidth="1"/>
    <col min="15890" max="15890" width="9.85546875" customWidth="1"/>
    <col min="15891" max="15894" width="9.85546875" bestFit="1" customWidth="1"/>
    <col min="15895" max="15895" width="11" customWidth="1"/>
    <col min="16129" max="16129" width="7.5703125" customWidth="1"/>
    <col min="16130" max="16130" width="25.28515625" customWidth="1"/>
    <col min="16131" max="16131" width="11.85546875" customWidth="1"/>
    <col min="16132" max="16132" width="11.140625" customWidth="1"/>
    <col min="16133" max="16133" width="10.42578125" customWidth="1"/>
    <col min="16134" max="16134" width="11.140625" customWidth="1"/>
    <col min="16135" max="16135" width="12" customWidth="1"/>
    <col min="16136" max="16136" width="11.85546875" customWidth="1"/>
    <col min="16137" max="16137" width="6.140625" customWidth="1"/>
    <col min="16138" max="16138" width="12.140625" customWidth="1"/>
    <col min="16139" max="16139" width="11.28515625" customWidth="1"/>
    <col min="16140" max="16141" width="10.28515625" customWidth="1"/>
    <col min="16142" max="16142" width="11.28515625" customWidth="1"/>
    <col min="16143" max="16143" width="11.7109375" customWidth="1"/>
    <col min="16146" max="16146" width="9.85546875" customWidth="1"/>
    <col min="16147" max="16150" width="9.85546875" bestFit="1" customWidth="1"/>
    <col min="16151" max="16151" width="11" customWidth="1"/>
  </cols>
  <sheetData>
    <row r="1" spans="1:23" s="1" customFormat="1" ht="30.75" customHeight="1" x14ac:dyDescent="0.25">
      <c r="K1" s="356" t="s">
        <v>74</v>
      </c>
      <c r="L1" s="356"/>
      <c r="M1" s="356"/>
      <c r="N1" s="356"/>
      <c r="O1" s="356"/>
      <c r="R1" s="7"/>
      <c r="S1" s="7"/>
      <c r="T1" s="7"/>
      <c r="U1" s="7"/>
      <c r="V1" s="7"/>
      <c r="W1" s="7"/>
    </row>
    <row r="2" spans="1:23" s="1" customFormat="1" ht="36.75" customHeight="1" x14ac:dyDescent="0.25">
      <c r="A2" s="364" t="s">
        <v>75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R2" s="7"/>
      <c r="S2" s="7"/>
      <c r="T2" s="7"/>
      <c r="U2" s="7"/>
      <c r="V2" s="7"/>
      <c r="W2" s="7"/>
    </row>
    <row r="3" spans="1:23" s="1" customFormat="1" ht="30" customHeight="1" x14ac:dyDescent="0.25">
      <c r="A3" s="365" t="s">
        <v>76</v>
      </c>
      <c r="B3" s="367" t="s">
        <v>77</v>
      </c>
      <c r="C3" s="369" t="s">
        <v>78</v>
      </c>
      <c r="D3" s="370"/>
      <c r="E3" s="370"/>
      <c r="F3" s="370"/>
      <c r="G3" s="371"/>
      <c r="H3" s="372" t="s">
        <v>79</v>
      </c>
      <c r="I3" s="374" t="s">
        <v>80</v>
      </c>
      <c r="J3" s="369" t="s">
        <v>81</v>
      </c>
      <c r="K3" s="370"/>
      <c r="L3" s="370"/>
      <c r="M3" s="370"/>
      <c r="N3" s="371"/>
      <c r="O3" s="372" t="s">
        <v>79</v>
      </c>
      <c r="R3" s="357" t="s">
        <v>82</v>
      </c>
      <c r="S3" s="358"/>
      <c r="T3" s="358"/>
      <c r="U3" s="358"/>
      <c r="V3" s="359"/>
      <c r="W3" s="360" t="s">
        <v>79</v>
      </c>
    </row>
    <row r="4" spans="1:23" s="9" customFormat="1" ht="75.75" customHeight="1" x14ac:dyDescent="0.25">
      <c r="A4" s="366"/>
      <c r="B4" s="368"/>
      <c r="C4" s="8" t="s">
        <v>83</v>
      </c>
      <c r="D4" s="8" t="s">
        <v>84</v>
      </c>
      <c r="E4" s="8" t="s">
        <v>85</v>
      </c>
      <c r="F4" s="8" t="s">
        <v>86</v>
      </c>
      <c r="G4" s="8" t="s">
        <v>87</v>
      </c>
      <c r="H4" s="373"/>
      <c r="I4" s="375"/>
      <c r="J4" s="8" t="s">
        <v>83</v>
      </c>
      <c r="K4" s="8" t="s">
        <v>84</v>
      </c>
      <c r="L4" s="8" t="s">
        <v>85</v>
      </c>
      <c r="M4" s="8" t="s">
        <v>86</v>
      </c>
      <c r="N4" s="8" t="s">
        <v>87</v>
      </c>
      <c r="O4" s="373"/>
      <c r="R4" s="10" t="s">
        <v>88</v>
      </c>
      <c r="S4" s="10" t="s">
        <v>89</v>
      </c>
      <c r="T4" s="10" t="s">
        <v>87</v>
      </c>
      <c r="U4" s="10" t="s">
        <v>90</v>
      </c>
      <c r="V4" s="10" t="s">
        <v>91</v>
      </c>
      <c r="W4" s="361"/>
    </row>
    <row r="5" spans="1:23" ht="26.25" x14ac:dyDescent="0.25">
      <c r="A5" s="77" t="s">
        <v>92</v>
      </c>
      <c r="B5" s="77" t="s">
        <v>11</v>
      </c>
      <c r="C5" s="78">
        <v>210997</v>
      </c>
      <c r="D5" s="78">
        <v>65479</v>
      </c>
      <c r="E5" s="78">
        <v>110812</v>
      </c>
      <c r="F5" s="78">
        <v>10836</v>
      </c>
      <c r="G5" s="78">
        <v>53888</v>
      </c>
      <c r="H5" s="81">
        <v>452012</v>
      </c>
      <c r="I5" s="84">
        <v>77.78</v>
      </c>
      <c r="J5" s="78">
        <v>164113</v>
      </c>
      <c r="K5" s="78">
        <v>50930</v>
      </c>
      <c r="L5" s="78">
        <v>86190</v>
      </c>
      <c r="M5" s="78">
        <v>8428</v>
      </c>
      <c r="N5" s="78">
        <v>41914</v>
      </c>
      <c r="O5" s="81">
        <v>351575</v>
      </c>
      <c r="R5" s="11">
        <f>C5-J5</f>
        <v>46884</v>
      </c>
      <c r="S5" s="11">
        <f t="shared" ref="S5:W20" si="0">D5-K5</f>
        <v>14549</v>
      </c>
      <c r="T5" s="11">
        <f t="shared" si="0"/>
        <v>24622</v>
      </c>
      <c r="U5" s="11">
        <f t="shared" si="0"/>
        <v>2408</v>
      </c>
      <c r="V5" s="11">
        <f t="shared" si="0"/>
        <v>11974</v>
      </c>
      <c r="W5" s="11">
        <f t="shared" si="0"/>
        <v>100437</v>
      </c>
    </row>
    <row r="6" spans="1:23" ht="26.25" x14ac:dyDescent="0.25">
      <c r="A6" s="77" t="s">
        <v>93</v>
      </c>
      <c r="B6" s="77" t="s">
        <v>12</v>
      </c>
      <c r="C6" s="78">
        <v>49873</v>
      </c>
      <c r="D6" s="78">
        <v>16395</v>
      </c>
      <c r="E6" s="78">
        <v>11182</v>
      </c>
      <c r="F6" s="78">
        <v>20228</v>
      </c>
      <c r="G6" s="78">
        <v>23879</v>
      </c>
      <c r="H6" s="81">
        <v>121557</v>
      </c>
      <c r="I6" s="84">
        <v>82.48</v>
      </c>
      <c r="J6" s="78">
        <v>41135</v>
      </c>
      <c r="K6" s="78">
        <v>13523</v>
      </c>
      <c r="L6" s="78">
        <v>9223</v>
      </c>
      <c r="M6" s="78">
        <v>16684</v>
      </c>
      <c r="N6" s="78">
        <v>19695</v>
      </c>
      <c r="O6" s="81">
        <v>100260</v>
      </c>
      <c r="R6" s="11">
        <f t="shared" ref="R6:W60" si="1">C6-J6</f>
        <v>8738</v>
      </c>
      <c r="S6" s="11">
        <f t="shared" si="0"/>
        <v>2872</v>
      </c>
      <c r="T6" s="11">
        <f t="shared" si="0"/>
        <v>1959</v>
      </c>
      <c r="U6" s="11">
        <f t="shared" si="0"/>
        <v>3544</v>
      </c>
      <c r="V6" s="11">
        <f t="shared" si="0"/>
        <v>4184</v>
      </c>
      <c r="W6" s="11">
        <f t="shared" si="0"/>
        <v>21297</v>
      </c>
    </row>
    <row r="7" spans="1:23" x14ac:dyDescent="0.25">
      <c r="A7" s="77" t="s">
        <v>94</v>
      </c>
      <c r="B7" s="77" t="s">
        <v>13</v>
      </c>
      <c r="C7" s="78">
        <v>1247037</v>
      </c>
      <c r="D7" s="78">
        <v>119230</v>
      </c>
      <c r="E7" s="78">
        <v>72410</v>
      </c>
      <c r="F7" s="78">
        <v>44222</v>
      </c>
      <c r="G7" s="78">
        <v>208712</v>
      </c>
      <c r="H7" s="81">
        <v>1691611</v>
      </c>
      <c r="I7" s="84">
        <v>92.73</v>
      </c>
      <c r="J7" s="78">
        <v>1156377</v>
      </c>
      <c r="K7" s="78">
        <v>110562</v>
      </c>
      <c r="L7" s="78">
        <v>67146</v>
      </c>
      <c r="M7" s="78">
        <v>41007</v>
      </c>
      <c r="N7" s="78">
        <v>193539</v>
      </c>
      <c r="O7" s="81">
        <v>1568631</v>
      </c>
      <c r="R7" s="11">
        <f t="shared" si="1"/>
        <v>90660</v>
      </c>
      <c r="S7" s="11">
        <f t="shared" si="0"/>
        <v>8668</v>
      </c>
      <c r="T7" s="11">
        <f t="shared" si="0"/>
        <v>5264</v>
      </c>
      <c r="U7" s="11">
        <f t="shared" si="0"/>
        <v>3215</v>
      </c>
      <c r="V7" s="11">
        <f t="shared" si="0"/>
        <v>15173</v>
      </c>
      <c r="W7" s="11">
        <f t="shared" si="0"/>
        <v>122980</v>
      </c>
    </row>
    <row r="8" spans="1:23" x14ac:dyDescent="0.25">
      <c r="A8" s="77" t="s">
        <v>95</v>
      </c>
      <c r="B8" s="77" t="s">
        <v>14</v>
      </c>
      <c r="C8" s="78">
        <v>1635365</v>
      </c>
      <c r="D8" s="78">
        <v>266000</v>
      </c>
      <c r="E8" s="78">
        <v>204447</v>
      </c>
      <c r="F8" s="78">
        <v>189794</v>
      </c>
      <c r="G8" s="78">
        <v>537955</v>
      </c>
      <c r="H8" s="81">
        <v>2833561</v>
      </c>
      <c r="I8" s="84">
        <v>70.150000000000006</v>
      </c>
      <c r="J8" s="78">
        <v>1147209</v>
      </c>
      <c r="K8" s="78">
        <v>186599</v>
      </c>
      <c r="L8" s="78">
        <v>143420</v>
      </c>
      <c r="M8" s="78">
        <v>133140</v>
      </c>
      <c r="N8" s="78">
        <v>377375</v>
      </c>
      <c r="O8" s="81">
        <v>1987743</v>
      </c>
      <c r="R8" s="11">
        <f t="shared" si="1"/>
        <v>488156</v>
      </c>
      <c r="S8" s="11">
        <f t="shared" si="0"/>
        <v>79401</v>
      </c>
      <c r="T8" s="11">
        <f t="shared" si="0"/>
        <v>61027</v>
      </c>
      <c r="U8" s="11">
        <f t="shared" si="0"/>
        <v>56654</v>
      </c>
      <c r="V8" s="11">
        <f t="shared" si="0"/>
        <v>160580</v>
      </c>
      <c r="W8" s="11">
        <f t="shared" si="0"/>
        <v>845818</v>
      </c>
    </row>
    <row r="9" spans="1:23" x14ac:dyDescent="0.25">
      <c r="A9" s="77" t="s">
        <v>96</v>
      </c>
      <c r="B9" s="77" t="s">
        <v>15</v>
      </c>
      <c r="C9" s="78">
        <v>2179169</v>
      </c>
      <c r="D9" s="78">
        <v>492957</v>
      </c>
      <c r="E9" s="78">
        <v>257352</v>
      </c>
      <c r="F9" s="78">
        <v>75444</v>
      </c>
      <c r="G9" s="78">
        <v>271167</v>
      </c>
      <c r="H9" s="81">
        <v>3276089</v>
      </c>
      <c r="I9" s="84">
        <v>77.98</v>
      </c>
      <c r="J9" s="78">
        <v>1699316</v>
      </c>
      <c r="K9" s="78">
        <v>384408</v>
      </c>
      <c r="L9" s="78">
        <v>200683</v>
      </c>
      <c r="M9" s="78">
        <v>58831</v>
      </c>
      <c r="N9" s="78">
        <v>211456</v>
      </c>
      <c r="O9" s="81">
        <v>2554694</v>
      </c>
      <c r="R9" s="11">
        <f t="shared" si="1"/>
        <v>479853</v>
      </c>
      <c r="S9" s="11">
        <f t="shared" si="0"/>
        <v>108549</v>
      </c>
      <c r="T9" s="11">
        <f t="shared" si="0"/>
        <v>56669</v>
      </c>
      <c r="U9" s="11">
        <f t="shared" si="0"/>
        <v>16613</v>
      </c>
      <c r="V9" s="11">
        <f t="shared" si="0"/>
        <v>59711</v>
      </c>
      <c r="W9" s="11">
        <f t="shared" si="0"/>
        <v>721395</v>
      </c>
    </row>
    <row r="10" spans="1:23" x14ac:dyDescent="0.25">
      <c r="A10" s="77" t="s">
        <v>97</v>
      </c>
      <c r="B10" s="77" t="s">
        <v>16</v>
      </c>
      <c r="C10" s="78">
        <v>1611763</v>
      </c>
      <c r="D10" s="78">
        <v>358048</v>
      </c>
      <c r="E10" s="78">
        <v>366172</v>
      </c>
      <c r="F10" s="78">
        <v>74981</v>
      </c>
      <c r="G10" s="78">
        <v>481118</v>
      </c>
      <c r="H10" s="81">
        <v>2892082</v>
      </c>
      <c r="I10" s="84">
        <v>80.23</v>
      </c>
      <c r="J10" s="78">
        <v>1293117</v>
      </c>
      <c r="K10" s="78">
        <v>287262</v>
      </c>
      <c r="L10" s="78">
        <v>293780</v>
      </c>
      <c r="M10" s="78">
        <v>60157</v>
      </c>
      <c r="N10" s="78">
        <v>386001</v>
      </c>
      <c r="O10" s="81">
        <v>2320317</v>
      </c>
      <c r="R10" s="11">
        <f t="shared" si="1"/>
        <v>318646</v>
      </c>
      <c r="S10" s="11">
        <f t="shared" si="0"/>
        <v>70786</v>
      </c>
      <c r="T10" s="11">
        <f t="shared" si="0"/>
        <v>72392</v>
      </c>
      <c r="U10" s="11">
        <f t="shared" si="0"/>
        <v>14824</v>
      </c>
      <c r="V10" s="11">
        <f t="shared" si="0"/>
        <v>95117</v>
      </c>
      <c r="W10" s="11">
        <f t="shared" si="0"/>
        <v>571765</v>
      </c>
    </row>
    <row r="11" spans="1:23" x14ac:dyDescent="0.25">
      <c r="A11" s="77" t="s">
        <v>98</v>
      </c>
      <c r="B11" s="77" t="s">
        <v>17</v>
      </c>
      <c r="C11" s="78">
        <v>1401004</v>
      </c>
      <c r="D11" s="78">
        <v>354715</v>
      </c>
      <c r="E11" s="78">
        <v>157778</v>
      </c>
      <c r="F11" s="78">
        <v>84428</v>
      </c>
      <c r="G11" s="78">
        <v>278017</v>
      </c>
      <c r="H11" s="81">
        <v>2275942</v>
      </c>
      <c r="I11" s="84">
        <v>98.12</v>
      </c>
      <c r="J11" s="78">
        <v>1374665</v>
      </c>
      <c r="K11" s="78">
        <v>348046</v>
      </c>
      <c r="L11" s="78">
        <v>154812</v>
      </c>
      <c r="M11" s="78">
        <v>82841</v>
      </c>
      <c r="N11" s="78">
        <v>272790</v>
      </c>
      <c r="O11" s="81">
        <v>2233154</v>
      </c>
      <c r="R11" s="11">
        <f t="shared" si="1"/>
        <v>26339</v>
      </c>
      <c r="S11" s="11">
        <f t="shared" si="0"/>
        <v>6669</v>
      </c>
      <c r="T11" s="11">
        <f t="shared" si="0"/>
        <v>2966</v>
      </c>
      <c r="U11" s="11">
        <f t="shared" si="0"/>
        <v>1587</v>
      </c>
      <c r="V11" s="11">
        <f t="shared" si="0"/>
        <v>5227</v>
      </c>
      <c r="W11" s="11">
        <f t="shared" si="0"/>
        <v>42788</v>
      </c>
    </row>
    <row r="12" spans="1:23" ht="26.25" x14ac:dyDescent="0.25">
      <c r="A12" s="77" t="s">
        <v>99</v>
      </c>
      <c r="B12" s="77" t="s">
        <v>18</v>
      </c>
      <c r="C12" s="78">
        <v>1363023</v>
      </c>
      <c r="D12" s="78">
        <v>1064261</v>
      </c>
      <c r="E12" s="78">
        <v>398436</v>
      </c>
      <c r="F12" s="78">
        <v>92009</v>
      </c>
      <c r="G12" s="78">
        <v>334329</v>
      </c>
      <c r="H12" s="81">
        <v>3252058</v>
      </c>
      <c r="I12" s="84">
        <v>86.61</v>
      </c>
      <c r="J12" s="78">
        <v>1180514</v>
      </c>
      <c r="K12" s="78">
        <v>921756</v>
      </c>
      <c r="L12" s="78">
        <v>345085</v>
      </c>
      <c r="M12" s="78">
        <v>79689</v>
      </c>
      <c r="N12" s="78">
        <v>289562</v>
      </c>
      <c r="O12" s="81">
        <v>2816606</v>
      </c>
      <c r="R12" s="11">
        <f t="shared" si="1"/>
        <v>182509</v>
      </c>
      <c r="S12" s="11">
        <f t="shared" si="0"/>
        <v>142505</v>
      </c>
      <c r="T12" s="11">
        <f t="shared" si="0"/>
        <v>53351</v>
      </c>
      <c r="U12" s="11">
        <f t="shared" si="0"/>
        <v>12320</v>
      </c>
      <c r="V12" s="11">
        <f t="shared" si="0"/>
        <v>44767</v>
      </c>
      <c r="W12" s="11">
        <f t="shared" si="0"/>
        <v>435452</v>
      </c>
    </row>
    <row r="13" spans="1:23" x14ac:dyDescent="0.25">
      <c r="A13" s="77" t="s">
        <v>100</v>
      </c>
      <c r="B13" s="77" t="s">
        <v>20</v>
      </c>
      <c r="C13" s="78">
        <v>75115</v>
      </c>
      <c r="D13" s="78">
        <v>240859</v>
      </c>
      <c r="E13" s="78">
        <v>51643</v>
      </c>
      <c r="F13" s="78">
        <v>7307</v>
      </c>
      <c r="G13" s="78">
        <v>127226</v>
      </c>
      <c r="H13" s="81">
        <v>502150</v>
      </c>
      <c r="I13" s="84">
        <v>83.26</v>
      </c>
      <c r="J13" s="78">
        <v>62541</v>
      </c>
      <c r="K13" s="78">
        <v>200539</v>
      </c>
      <c r="L13" s="78">
        <v>42998</v>
      </c>
      <c r="M13" s="78">
        <v>6084</v>
      </c>
      <c r="N13" s="78">
        <v>105928</v>
      </c>
      <c r="O13" s="81">
        <v>418090</v>
      </c>
      <c r="R13" s="11">
        <f t="shared" si="1"/>
        <v>12574</v>
      </c>
      <c r="S13" s="11">
        <f t="shared" si="0"/>
        <v>40320</v>
      </c>
      <c r="T13" s="11">
        <f t="shared" si="0"/>
        <v>8645</v>
      </c>
      <c r="U13" s="11">
        <f t="shared" si="0"/>
        <v>1223</v>
      </c>
      <c r="V13" s="11">
        <f t="shared" si="0"/>
        <v>21298</v>
      </c>
      <c r="W13" s="11">
        <f t="shared" si="0"/>
        <v>84060</v>
      </c>
    </row>
    <row r="14" spans="1:23" x14ac:dyDescent="0.25">
      <c r="A14" s="77" t="s">
        <v>101</v>
      </c>
      <c r="B14" s="77" t="s">
        <v>21</v>
      </c>
      <c r="C14" s="78">
        <v>205763</v>
      </c>
      <c r="D14" s="78">
        <v>381703</v>
      </c>
      <c r="E14" s="78">
        <v>69176</v>
      </c>
      <c r="F14" s="78">
        <v>25493</v>
      </c>
      <c r="G14" s="78">
        <v>204089</v>
      </c>
      <c r="H14" s="81">
        <v>886224</v>
      </c>
      <c r="I14" s="84">
        <v>96.06</v>
      </c>
      <c r="J14" s="78">
        <v>197656</v>
      </c>
      <c r="K14" s="78">
        <v>366664</v>
      </c>
      <c r="L14" s="78">
        <v>66450</v>
      </c>
      <c r="M14" s="78">
        <v>24489</v>
      </c>
      <c r="N14" s="78">
        <v>196048</v>
      </c>
      <c r="O14" s="81">
        <v>851307</v>
      </c>
      <c r="R14" s="11">
        <f t="shared" si="1"/>
        <v>8107</v>
      </c>
      <c r="S14" s="11">
        <f t="shared" si="0"/>
        <v>15039</v>
      </c>
      <c r="T14" s="11">
        <f t="shared" si="0"/>
        <v>2726</v>
      </c>
      <c r="U14" s="11">
        <f t="shared" si="0"/>
        <v>1004</v>
      </c>
      <c r="V14" s="11">
        <f t="shared" si="0"/>
        <v>8041</v>
      </c>
      <c r="W14" s="11">
        <f t="shared" si="0"/>
        <v>34917</v>
      </c>
    </row>
    <row r="15" spans="1:23" x14ac:dyDescent="0.25">
      <c r="A15" s="77" t="s">
        <v>102</v>
      </c>
      <c r="B15" s="77" t="s">
        <v>22</v>
      </c>
      <c r="C15" s="78">
        <v>105186</v>
      </c>
      <c r="D15" s="78">
        <v>456608</v>
      </c>
      <c r="E15" s="78">
        <v>97239</v>
      </c>
      <c r="F15" s="78">
        <v>13910</v>
      </c>
      <c r="G15" s="78">
        <v>211855</v>
      </c>
      <c r="H15" s="81">
        <v>884798</v>
      </c>
      <c r="I15" s="84">
        <v>69.78</v>
      </c>
      <c r="J15" s="78">
        <v>73399</v>
      </c>
      <c r="K15" s="78">
        <v>318621</v>
      </c>
      <c r="L15" s="78">
        <v>67853</v>
      </c>
      <c r="M15" s="78">
        <v>9706</v>
      </c>
      <c r="N15" s="78">
        <v>147832</v>
      </c>
      <c r="O15" s="81">
        <v>617411</v>
      </c>
      <c r="R15" s="11">
        <f t="shared" si="1"/>
        <v>31787</v>
      </c>
      <c r="S15" s="11">
        <f t="shared" si="0"/>
        <v>137987</v>
      </c>
      <c r="T15" s="11">
        <f t="shared" si="0"/>
        <v>29386</v>
      </c>
      <c r="U15" s="11">
        <f t="shared" si="0"/>
        <v>4204</v>
      </c>
      <c r="V15" s="11">
        <f t="shared" si="0"/>
        <v>64023</v>
      </c>
      <c r="W15" s="11">
        <f t="shared" si="0"/>
        <v>267387</v>
      </c>
    </row>
    <row r="16" spans="1:23" x14ac:dyDescent="0.25">
      <c r="A16" s="77" t="s">
        <v>103</v>
      </c>
      <c r="B16" s="77" t="s">
        <v>23</v>
      </c>
      <c r="C16" s="78">
        <v>350557</v>
      </c>
      <c r="D16" s="78">
        <v>751783</v>
      </c>
      <c r="E16" s="78">
        <v>105880</v>
      </c>
      <c r="F16" s="78">
        <v>22570</v>
      </c>
      <c r="G16" s="78">
        <v>365707</v>
      </c>
      <c r="H16" s="81">
        <v>1596497</v>
      </c>
      <c r="I16" s="84">
        <v>88.12</v>
      </c>
      <c r="J16" s="78">
        <v>308911</v>
      </c>
      <c r="K16" s="78">
        <v>662471</v>
      </c>
      <c r="L16" s="78">
        <v>93301</v>
      </c>
      <c r="M16" s="78">
        <v>19889</v>
      </c>
      <c r="N16" s="78">
        <v>322261</v>
      </c>
      <c r="O16" s="81">
        <v>1406833</v>
      </c>
      <c r="R16" s="11">
        <f t="shared" si="1"/>
        <v>41646</v>
      </c>
      <c r="S16" s="11">
        <f t="shared" si="0"/>
        <v>89312</v>
      </c>
      <c r="T16" s="11">
        <f t="shared" si="0"/>
        <v>12579</v>
      </c>
      <c r="U16" s="11">
        <f t="shared" si="0"/>
        <v>2681</v>
      </c>
      <c r="V16" s="11">
        <f t="shared" si="0"/>
        <v>43446</v>
      </c>
      <c r="W16" s="11">
        <f t="shared" si="0"/>
        <v>189664</v>
      </c>
    </row>
    <row r="17" spans="1:23" x14ac:dyDescent="0.25">
      <c r="A17" s="77" t="s">
        <v>104</v>
      </c>
      <c r="B17" s="77" t="s">
        <v>19</v>
      </c>
      <c r="C17" s="78">
        <v>174958</v>
      </c>
      <c r="D17" s="78">
        <v>895222</v>
      </c>
      <c r="E17" s="78">
        <v>69583</v>
      </c>
      <c r="F17" s="78">
        <v>22389</v>
      </c>
      <c r="G17" s="78">
        <v>423483</v>
      </c>
      <c r="H17" s="81">
        <v>1585635</v>
      </c>
      <c r="I17" s="85">
        <v>82</v>
      </c>
      <c r="J17" s="78">
        <v>143466</v>
      </c>
      <c r="K17" s="78">
        <v>734082</v>
      </c>
      <c r="L17" s="78">
        <v>57058</v>
      </c>
      <c r="M17" s="78">
        <v>18359</v>
      </c>
      <c r="N17" s="78">
        <v>347256</v>
      </c>
      <c r="O17" s="81">
        <v>1300221</v>
      </c>
      <c r="R17" s="11">
        <f t="shared" si="1"/>
        <v>31492</v>
      </c>
      <c r="S17" s="11">
        <f t="shared" si="0"/>
        <v>161140</v>
      </c>
      <c r="T17" s="11">
        <f t="shared" si="0"/>
        <v>12525</v>
      </c>
      <c r="U17" s="11">
        <f t="shared" si="0"/>
        <v>4030</v>
      </c>
      <c r="V17" s="11">
        <f t="shared" si="0"/>
        <v>76227</v>
      </c>
      <c r="W17" s="11">
        <f t="shared" si="0"/>
        <v>285414</v>
      </c>
    </row>
    <row r="18" spans="1:23" ht="26.25" x14ac:dyDescent="0.25">
      <c r="A18" s="77" t="s">
        <v>105</v>
      </c>
      <c r="B18" s="77" t="s">
        <v>25</v>
      </c>
      <c r="C18" s="78">
        <v>24061</v>
      </c>
      <c r="D18" s="78">
        <v>455339</v>
      </c>
      <c r="E18" s="78">
        <v>249266</v>
      </c>
      <c r="F18" s="78">
        <v>1599</v>
      </c>
      <c r="G18" s="78">
        <v>128188</v>
      </c>
      <c r="H18" s="81">
        <v>858453</v>
      </c>
      <c r="I18" s="84">
        <v>94.91</v>
      </c>
      <c r="J18" s="78">
        <v>22836</v>
      </c>
      <c r="K18" s="78">
        <v>432162</v>
      </c>
      <c r="L18" s="78">
        <v>236578</v>
      </c>
      <c r="M18" s="78">
        <v>1518</v>
      </c>
      <c r="N18" s="78">
        <v>121663</v>
      </c>
      <c r="O18" s="81">
        <v>814757</v>
      </c>
      <c r="R18" s="11">
        <f t="shared" si="1"/>
        <v>1225</v>
      </c>
      <c r="S18" s="11">
        <f t="shared" si="0"/>
        <v>23177</v>
      </c>
      <c r="T18" s="11">
        <f t="shared" si="0"/>
        <v>12688</v>
      </c>
      <c r="U18" s="11">
        <f t="shared" si="0"/>
        <v>81</v>
      </c>
      <c r="V18" s="11">
        <f t="shared" si="0"/>
        <v>6525</v>
      </c>
      <c r="W18" s="11">
        <f t="shared" si="0"/>
        <v>43696</v>
      </c>
    </row>
    <row r="19" spans="1:23" x14ac:dyDescent="0.25">
      <c r="A19" s="77" t="s">
        <v>106</v>
      </c>
      <c r="B19" s="77" t="s">
        <v>26</v>
      </c>
      <c r="C19" s="78">
        <v>798067</v>
      </c>
      <c r="D19" s="78">
        <v>11591</v>
      </c>
      <c r="E19" s="78">
        <v>43444</v>
      </c>
      <c r="F19" s="82">
        <v>742</v>
      </c>
      <c r="G19" s="78">
        <v>57300</v>
      </c>
      <c r="H19" s="81">
        <v>911144</v>
      </c>
      <c r="I19" s="84">
        <v>78.72</v>
      </c>
      <c r="J19" s="78">
        <v>628238</v>
      </c>
      <c r="K19" s="78">
        <v>9124</v>
      </c>
      <c r="L19" s="78">
        <v>34199</v>
      </c>
      <c r="M19" s="82">
        <v>584</v>
      </c>
      <c r="N19" s="78">
        <v>45107</v>
      </c>
      <c r="O19" s="81">
        <v>717252</v>
      </c>
      <c r="R19" s="11">
        <f t="shared" si="1"/>
        <v>169829</v>
      </c>
      <c r="S19" s="11">
        <f t="shared" si="0"/>
        <v>2467</v>
      </c>
      <c r="T19" s="11">
        <f t="shared" si="0"/>
        <v>9245</v>
      </c>
      <c r="U19" s="11">
        <f t="shared" si="0"/>
        <v>158</v>
      </c>
      <c r="V19" s="11">
        <f t="shared" si="0"/>
        <v>12193</v>
      </c>
      <c r="W19" s="11">
        <f t="shared" si="0"/>
        <v>193892</v>
      </c>
    </row>
    <row r="20" spans="1:23" x14ac:dyDescent="0.25">
      <c r="A20" s="77" t="s">
        <v>107</v>
      </c>
      <c r="B20" s="77" t="s">
        <v>27</v>
      </c>
      <c r="C20" s="78">
        <v>46720</v>
      </c>
      <c r="D20" s="78">
        <v>403922</v>
      </c>
      <c r="E20" s="78">
        <v>5288</v>
      </c>
      <c r="F20" s="78">
        <v>361125</v>
      </c>
      <c r="G20" s="78">
        <v>106153</v>
      </c>
      <c r="H20" s="81">
        <v>923208</v>
      </c>
      <c r="I20" s="84">
        <v>61.66</v>
      </c>
      <c r="J20" s="78">
        <v>28808</v>
      </c>
      <c r="K20" s="78">
        <v>249058</v>
      </c>
      <c r="L20" s="78">
        <v>3261</v>
      </c>
      <c r="M20" s="78">
        <v>222670</v>
      </c>
      <c r="N20" s="78">
        <v>65454</v>
      </c>
      <c r="O20" s="81">
        <v>569251</v>
      </c>
      <c r="R20" s="11">
        <f t="shared" si="1"/>
        <v>17912</v>
      </c>
      <c r="S20" s="11">
        <f t="shared" si="0"/>
        <v>154864</v>
      </c>
      <c r="T20" s="11">
        <f t="shared" si="0"/>
        <v>2027</v>
      </c>
      <c r="U20" s="11">
        <f t="shared" si="0"/>
        <v>138455</v>
      </c>
      <c r="V20" s="11">
        <f t="shared" si="0"/>
        <v>40699</v>
      </c>
      <c r="W20" s="11">
        <f t="shared" si="0"/>
        <v>353957</v>
      </c>
    </row>
    <row r="21" spans="1:23" x14ac:dyDescent="0.25">
      <c r="A21" s="77" t="s">
        <v>108</v>
      </c>
      <c r="B21" s="77" t="s">
        <v>28</v>
      </c>
      <c r="C21" s="78">
        <v>92809</v>
      </c>
      <c r="D21" s="78">
        <v>568148</v>
      </c>
      <c r="E21" s="78">
        <v>3819</v>
      </c>
      <c r="F21" s="78">
        <v>560406</v>
      </c>
      <c r="G21" s="78">
        <v>170450</v>
      </c>
      <c r="H21" s="81">
        <v>1395632</v>
      </c>
      <c r="I21" s="84">
        <v>78.89</v>
      </c>
      <c r="J21" s="78">
        <v>73217</v>
      </c>
      <c r="K21" s="78">
        <v>448212</v>
      </c>
      <c r="L21" s="78">
        <v>3013</v>
      </c>
      <c r="M21" s="78">
        <v>442104</v>
      </c>
      <c r="N21" s="78">
        <v>134468</v>
      </c>
      <c r="O21" s="81">
        <v>1101014</v>
      </c>
      <c r="R21" s="11">
        <f t="shared" si="1"/>
        <v>19592</v>
      </c>
      <c r="S21" s="11">
        <f t="shared" si="1"/>
        <v>119936</v>
      </c>
      <c r="T21" s="11">
        <f t="shared" si="1"/>
        <v>806</v>
      </c>
      <c r="U21" s="11">
        <f t="shared" si="1"/>
        <v>118302</v>
      </c>
      <c r="V21" s="11">
        <f t="shared" si="1"/>
        <v>35982</v>
      </c>
      <c r="W21" s="11">
        <f t="shared" si="1"/>
        <v>294618</v>
      </c>
    </row>
    <row r="22" spans="1:23" x14ac:dyDescent="0.25">
      <c r="A22" s="77" t="s">
        <v>109</v>
      </c>
      <c r="B22" s="77" t="s">
        <v>30</v>
      </c>
      <c r="C22" s="78">
        <v>1690</v>
      </c>
      <c r="D22" s="78">
        <v>5837</v>
      </c>
      <c r="E22" s="78">
        <v>3663</v>
      </c>
      <c r="F22" s="78">
        <v>493300</v>
      </c>
      <c r="G22" s="78">
        <v>296647</v>
      </c>
      <c r="H22" s="81">
        <v>801137</v>
      </c>
      <c r="I22" s="84">
        <v>79.47</v>
      </c>
      <c r="J22" s="78">
        <v>1343</v>
      </c>
      <c r="K22" s="78">
        <v>4639</v>
      </c>
      <c r="L22" s="78">
        <v>2911</v>
      </c>
      <c r="M22" s="78">
        <v>392026</v>
      </c>
      <c r="N22" s="78">
        <v>235745</v>
      </c>
      <c r="O22" s="81">
        <v>636664</v>
      </c>
      <c r="R22" s="11">
        <f t="shared" si="1"/>
        <v>347</v>
      </c>
      <c r="S22" s="11">
        <f t="shared" si="1"/>
        <v>1198</v>
      </c>
      <c r="T22" s="11">
        <f t="shared" si="1"/>
        <v>752</v>
      </c>
      <c r="U22" s="11">
        <f t="shared" si="1"/>
        <v>101274</v>
      </c>
      <c r="V22" s="11">
        <f t="shared" si="1"/>
        <v>60902</v>
      </c>
      <c r="W22" s="11">
        <f t="shared" si="1"/>
        <v>164473</v>
      </c>
    </row>
    <row r="23" spans="1:23" x14ac:dyDescent="0.25">
      <c r="A23" s="77" t="s">
        <v>110</v>
      </c>
      <c r="B23" s="77" t="s">
        <v>31</v>
      </c>
      <c r="C23" s="78">
        <v>7712</v>
      </c>
      <c r="D23" s="78">
        <v>584911</v>
      </c>
      <c r="E23" s="78">
        <v>2494</v>
      </c>
      <c r="F23" s="78">
        <v>1261</v>
      </c>
      <c r="G23" s="78">
        <v>89571</v>
      </c>
      <c r="H23" s="81">
        <v>685949</v>
      </c>
      <c r="I23" s="84">
        <v>67.680000000000007</v>
      </c>
      <c r="J23" s="78">
        <v>5219</v>
      </c>
      <c r="K23" s="78">
        <v>395868</v>
      </c>
      <c r="L23" s="78">
        <v>1688</v>
      </c>
      <c r="M23" s="82">
        <v>853</v>
      </c>
      <c r="N23" s="78">
        <v>60622</v>
      </c>
      <c r="O23" s="81">
        <v>464250</v>
      </c>
      <c r="R23" s="11">
        <f t="shared" si="1"/>
        <v>2493</v>
      </c>
      <c r="S23" s="11">
        <f t="shared" si="1"/>
        <v>189043</v>
      </c>
      <c r="T23" s="11">
        <f t="shared" si="1"/>
        <v>806</v>
      </c>
      <c r="U23" s="11">
        <f t="shared" si="1"/>
        <v>408</v>
      </c>
      <c r="V23" s="11">
        <f t="shared" si="1"/>
        <v>28949</v>
      </c>
      <c r="W23" s="11">
        <f t="shared" si="1"/>
        <v>221699</v>
      </c>
    </row>
    <row r="24" spans="1:23" x14ac:dyDescent="0.25">
      <c r="A24" s="77" t="s">
        <v>111</v>
      </c>
      <c r="B24" s="77" t="s">
        <v>32</v>
      </c>
      <c r="C24" s="78">
        <v>8962</v>
      </c>
      <c r="D24" s="78">
        <v>12212</v>
      </c>
      <c r="E24" s="78">
        <v>237716</v>
      </c>
      <c r="F24" s="78">
        <v>29329</v>
      </c>
      <c r="G24" s="78">
        <v>400915</v>
      </c>
      <c r="H24" s="81">
        <v>689134</v>
      </c>
      <c r="I24" s="84">
        <v>87.62</v>
      </c>
      <c r="J24" s="78">
        <v>7853</v>
      </c>
      <c r="K24" s="78">
        <v>10700</v>
      </c>
      <c r="L24" s="78">
        <v>208287</v>
      </c>
      <c r="M24" s="78">
        <v>25698</v>
      </c>
      <c r="N24" s="78">
        <v>351282</v>
      </c>
      <c r="O24" s="81">
        <v>603820</v>
      </c>
      <c r="R24" s="11">
        <f t="shared" si="1"/>
        <v>1109</v>
      </c>
      <c r="S24" s="11">
        <f t="shared" si="1"/>
        <v>1512</v>
      </c>
      <c r="T24" s="11">
        <f t="shared" si="1"/>
        <v>29429</v>
      </c>
      <c r="U24" s="11">
        <f t="shared" si="1"/>
        <v>3631</v>
      </c>
      <c r="V24" s="11">
        <f t="shared" si="1"/>
        <v>49633</v>
      </c>
      <c r="W24" s="11">
        <f t="shared" si="1"/>
        <v>85314</v>
      </c>
    </row>
    <row r="25" spans="1:23" x14ac:dyDescent="0.25">
      <c r="A25" s="77" t="s">
        <v>112</v>
      </c>
      <c r="B25" s="77" t="s">
        <v>33</v>
      </c>
      <c r="C25" s="78">
        <v>12638</v>
      </c>
      <c r="D25" s="78">
        <v>7641</v>
      </c>
      <c r="E25" s="78">
        <v>163860</v>
      </c>
      <c r="F25" s="78">
        <v>3893</v>
      </c>
      <c r="G25" s="78">
        <v>394445</v>
      </c>
      <c r="H25" s="81">
        <v>582477</v>
      </c>
      <c r="I25" s="86">
        <v>69.900000000000006</v>
      </c>
      <c r="J25" s="78">
        <v>8834</v>
      </c>
      <c r="K25" s="78">
        <v>5341</v>
      </c>
      <c r="L25" s="78">
        <v>114538</v>
      </c>
      <c r="M25" s="78">
        <v>2721</v>
      </c>
      <c r="N25" s="78">
        <v>275717</v>
      </c>
      <c r="O25" s="81">
        <v>407151</v>
      </c>
      <c r="R25" s="11">
        <f t="shared" si="1"/>
        <v>3804</v>
      </c>
      <c r="S25" s="11">
        <f t="shared" si="1"/>
        <v>2300</v>
      </c>
      <c r="T25" s="11">
        <f t="shared" si="1"/>
        <v>49322</v>
      </c>
      <c r="U25" s="11">
        <f t="shared" si="1"/>
        <v>1172</v>
      </c>
      <c r="V25" s="11">
        <f t="shared" si="1"/>
        <v>118728</v>
      </c>
      <c r="W25" s="11">
        <f t="shared" si="1"/>
        <v>175326</v>
      </c>
    </row>
    <row r="26" spans="1:23" x14ac:dyDescent="0.25">
      <c r="A26" s="77" t="s">
        <v>113</v>
      </c>
      <c r="B26" s="77" t="s">
        <v>34</v>
      </c>
      <c r="C26" s="78">
        <v>2858</v>
      </c>
      <c r="D26" s="78">
        <v>6174</v>
      </c>
      <c r="E26" s="78">
        <v>1167</v>
      </c>
      <c r="F26" s="78">
        <v>511674</v>
      </c>
      <c r="G26" s="78">
        <v>168999</v>
      </c>
      <c r="H26" s="81">
        <v>690872</v>
      </c>
      <c r="I26" s="84">
        <v>76.930000000000007</v>
      </c>
      <c r="J26" s="78">
        <v>2199</v>
      </c>
      <c r="K26" s="78">
        <v>4750</v>
      </c>
      <c r="L26" s="82">
        <v>898</v>
      </c>
      <c r="M26" s="78">
        <v>393631</v>
      </c>
      <c r="N26" s="78">
        <v>130011</v>
      </c>
      <c r="O26" s="81">
        <v>531489</v>
      </c>
      <c r="R26" s="11">
        <f t="shared" si="1"/>
        <v>659</v>
      </c>
      <c r="S26" s="11">
        <f t="shared" si="1"/>
        <v>1424</v>
      </c>
      <c r="T26" s="11">
        <f t="shared" si="1"/>
        <v>269</v>
      </c>
      <c r="U26" s="11">
        <f t="shared" si="1"/>
        <v>118043</v>
      </c>
      <c r="V26" s="11">
        <f t="shared" si="1"/>
        <v>38988</v>
      </c>
      <c r="W26" s="11">
        <f t="shared" si="1"/>
        <v>159383</v>
      </c>
    </row>
    <row r="27" spans="1:23" x14ac:dyDescent="0.25">
      <c r="A27" s="77" t="s">
        <v>114</v>
      </c>
      <c r="B27" s="77" t="s">
        <v>35</v>
      </c>
      <c r="C27" s="78">
        <v>454667</v>
      </c>
      <c r="D27" s="78">
        <v>10388</v>
      </c>
      <c r="E27" s="78">
        <v>6699</v>
      </c>
      <c r="F27" s="78">
        <v>1988</v>
      </c>
      <c r="G27" s="78">
        <v>12674</v>
      </c>
      <c r="H27" s="81">
        <v>486416</v>
      </c>
      <c r="I27" s="84">
        <v>88.37</v>
      </c>
      <c r="J27" s="78">
        <v>401789</v>
      </c>
      <c r="K27" s="78">
        <v>9180</v>
      </c>
      <c r="L27" s="78">
        <v>5920</v>
      </c>
      <c r="M27" s="78">
        <v>1757</v>
      </c>
      <c r="N27" s="78">
        <v>11200</v>
      </c>
      <c r="O27" s="81">
        <v>429846</v>
      </c>
      <c r="R27" s="11">
        <f t="shared" si="1"/>
        <v>52878</v>
      </c>
      <c r="S27" s="11">
        <f t="shared" si="1"/>
        <v>1208</v>
      </c>
      <c r="T27" s="11">
        <f t="shared" si="1"/>
        <v>779</v>
      </c>
      <c r="U27" s="11">
        <f t="shared" si="1"/>
        <v>231</v>
      </c>
      <c r="V27" s="11">
        <f t="shared" si="1"/>
        <v>1474</v>
      </c>
      <c r="W27" s="11">
        <f t="shared" si="1"/>
        <v>56570</v>
      </c>
    </row>
    <row r="28" spans="1:23" x14ac:dyDescent="0.25">
      <c r="A28" s="77" t="s">
        <v>115</v>
      </c>
      <c r="B28" s="77" t="s">
        <v>36</v>
      </c>
      <c r="C28" s="78">
        <v>1165424</v>
      </c>
      <c r="D28" s="78">
        <v>41323</v>
      </c>
      <c r="E28" s="78">
        <v>106391</v>
      </c>
      <c r="F28" s="78">
        <v>2100</v>
      </c>
      <c r="G28" s="78">
        <v>275655</v>
      </c>
      <c r="H28" s="81">
        <v>1590893</v>
      </c>
      <c r="I28" s="84">
        <v>79.14</v>
      </c>
      <c r="J28" s="78">
        <v>922317</v>
      </c>
      <c r="K28" s="78">
        <v>32703</v>
      </c>
      <c r="L28" s="78">
        <v>84198</v>
      </c>
      <c r="M28" s="78">
        <v>1662</v>
      </c>
      <c r="N28" s="78">
        <v>218153</v>
      </c>
      <c r="O28" s="81">
        <v>1259033</v>
      </c>
      <c r="R28" s="11">
        <f t="shared" si="1"/>
        <v>243107</v>
      </c>
      <c r="S28" s="11">
        <f t="shared" si="1"/>
        <v>8620</v>
      </c>
      <c r="T28" s="11">
        <f t="shared" si="1"/>
        <v>22193</v>
      </c>
      <c r="U28" s="11">
        <f t="shared" si="1"/>
        <v>438</v>
      </c>
      <c r="V28" s="11">
        <f t="shared" si="1"/>
        <v>57502</v>
      </c>
      <c r="W28" s="11">
        <f t="shared" si="1"/>
        <v>331860</v>
      </c>
    </row>
    <row r="29" spans="1:23" x14ac:dyDescent="0.25">
      <c r="A29" s="77" t="s">
        <v>116</v>
      </c>
      <c r="B29" s="77" t="s">
        <v>37</v>
      </c>
      <c r="C29" s="78">
        <v>8891</v>
      </c>
      <c r="D29" s="78">
        <v>22149</v>
      </c>
      <c r="E29" s="78">
        <v>1383</v>
      </c>
      <c r="F29" s="78">
        <v>231111</v>
      </c>
      <c r="G29" s="78">
        <v>176940</v>
      </c>
      <c r="H29" s="81">
        <v>440474</v>
      </c>
      <c r="I29" s="84">
        <v>87.85</v>
      </c>
      <c r="J29" s="78">
        <v>7811</v>
      </c>
      <c r="K29" s="78">
        <v>19458</v>
      </c>
      <c r="L29" s="78">
        <v>1215</v>
      </c>
      <c r="M29" s="78">
        <v>203031</v>
      </c>
      <c r="N29" s="78">
        <v>155442</v>
      </c>
      <c r="O29" s="81">
        <v>386957</v>
      </c>
      <c r="R29" s="11">
        <f t="shared" si="1"/>
        <v>1080</v>
      </c>
      <c r="S29" s="11">
        <f t="shared" si="1"/>
        <v>2691</v>
      </c>
      <c r="T29" s="11">
        <f t="shared" si="1"/>
        <v>168</v>
      </c>
      <c r="U29" s="11">
        <f t="shared" si="1"/>
        <v>28080</v>
      </c>
      <c r="V29" s="11">
        <f t="shared" si="1"/>
        <v>21498</v>
      </c>
      <c r="W29" s="11">
        <f t="shared" si="1"/>
        <v>53517</v>
      </c>
    </row>
    <row r="30" spans="1:23" x14ac:dyDescent="0.25">
      <c r="A30" s="77" t="s">
        <v>117</v>
      </c>
      <c r="B30" s="77" t="s">
        <v>38</v>
      </c>
      <c r="C30" s="78">
        <v>11111</v>
      </c>
      <c r="D30" s="78">
        <v>497642</v>
      </c>
      <c r="E30" s="78">
        <v>3982</v>
      </c>
      <c r="F30" s="82">
        <v>704</v>
      </c>
      <c r="G30" s="78">
        <v>87273</v>
      </c>
      <c r="H30" s="81">
        <v>600712</v>
      </c>
      <c r="I30" s="84">
        <v>82.01</v>
      </c>
      <c r="J30" s="78">
        <v>9112</v>
      </c>
      <c r="K30" s="78">
        <v>408116</v>
      </c>
      <c r="L30" s="78">
        <v>3266</v>
      </c>
      <c r="M30" s="82">
        <v>577</v>
      </c>
      <c r="N30" s="78">
        <v>71573</v>
      </c>
      <c r="O30" s="81">
        <v>492644</v>
      </c>
      <c r="R30" s="11">
        <f t="shared" si="1"/>
        <v>1999</v>
      </c>
      <c r="S30" s="11">
        <f t="shared" si="1"/>
        <v>89526</v>
      </c>
      <c r="T30" s="11">
        <f t="shared" si="1"/>
        <v>716</v>
      </c>
      <c r="U30" s="11">
        <f t="shared" si="1"/>
        <v>127</v>
      </c>
      <c r="V30" s="11">
        <f t="shared" si="1"/>
        <v>15700</v>
      </c>
      <c r="W30" s="11">
        <f t="shared" si="1"/>
        <v>108068</v>
      </c>
    </row>
    <row r="31" spans="1:23" x14ac:dyDescent="0.25">
      <c r="A31" s="77" t="s">
        <v>118</v>
      </c>
      <c r="B31" s="77" t="s">
        <v>39</v>
      </c>
      <c r="C31" s="78">
        <v>15887</v>
      </c>
      <c r="D31" s="78">
        <v>24296</v>
      </c>
      <c r="E31" s="78">
        <v>329794</v>
      </c>
      <c r="F31" s="78">
        <v>3547</v>
      </c>
      <c r="G31" s="78">
        <v>447017</v>
      </c>
      <c r="H31" s="81">
        <v>820541</v>
      </c>
      <c r="I31" s="84">
        <v>78.040000000000006</v>
      </c>
      <c r="J31" s="78">
        <v>12398</v>
      </c>
      <c r="K31" s="78">
        <v>18961</v>
      </c>
      <c r="L31" s="78">
        <v>257371</v>
      </c>
      <c r="M31" s="78">
        <v>2768</v>
      </c>
      <c r="N31" s="78">
        <v>348852</v>
      </c>
      <c r="O31" s="81">
        <v>640350</v>
      </c>
      <c r="R31" s="11">
        <f t="shared" si="1"/>
        <v>3489</v>
      </c>
      <c r="S31" s="11">
        <f t="shared" si="1"/>
        <v>5335</v>
      </c>
      <c r="T31" s="11">
        <f t="shared" si="1"/>
        <v>72423</v>
      </c>
      <c r="U31" s="11">
        <f t="shared" si="1"/>
        <v>779</v>
      </c>
      <c r="V31" s="11">
        <f t="shared" si="1"/>
        <v>98165</v>
      </c>
      <c r="W31" s="11">
        <f t="shared" si="1"/>
        <v>180191</v>
      </c>
    </row>
    <row r="32" spans="1:23" x14ac:dyDescent="0.25">
      <c r="A32" s="77" t="s">
        <v>119</v>
      </c>
      <c r="B32" s="77" t="s">
        <v>40</v>
      </c>
      <c r="C32" s="78">
        <v>19100</v>
      </c>
      <c r="D32" s="78">
        <v>545048</v>
      </c>
      <c r="E32" s="78">
        <v>8609</v>
      </c>
      <c r="F32" s="82">
        <v>953</v>
      </c>
      <c r="G32" s="78">
        <v>95811</v>
      </c>
      <c r="H32" s="81">
        <v>669521</v>
      </c>
      <c r="I32" s="84">
        <v>69.91</v>
      </c>
      <c r="J32" s="78">
        <v>13353</v>
      </c>
      <c r="K32" s="78">
        <v>381043</v>
      </c>
      <c r="L32" s="78">
        <v>6019</v>
      </c>
      <c r="M32" s="82">
        <v>666</v>
      </c>
      <c r="N32" s="78">
        <v>66981</v>
      </c>
      <c r="O32" s="81">
        <v>468062</v>
      </c>
      <c r="R32" s="11">
        <f t="shared" si="1"/>
        <v>5747</v>
      </c>
      <c r="S32" s="11">
        <f t="shared" si="1"/>
        <v>164005</v>
      </c>
      <c r="T32" s="11">
        <f t="shared" si="1"/>
        <v>2590</v>
      </c>
      <c r="U32" s="11">
        <f t="shared" si="1"/>
        <v>287</v>
      </c>
      <c r="V32" s="11">
        <f t="shared" si="1"/>
        <v>28830</v>
      </c>
      <c r="W32" s="11">
        <f t="shared" si="1"/>
        <v>201459</v>
      </c>
    </row>
    <row r="33" spans="1:23" ht="26.25" x14ac:dyDescent="0.25">
      <c r="A33" s="77" t="s">
        <v>120</v>
      </c>
      <c r="B33" s="77" t="s">
        <v>41</v>
      </c>
      <c r="C33" s="78">
        <v>4325</v>
      </c>
      <c r="D33" s="78">
        <v>5351</v>
      </c>
      <c r="E33" s="78">
        <v>1833</v>
      </c>
      <c r="F33" s="78">
        <v>341735</v>
      </c>
      <c r="G33" s="78">
        <v>349118</v>
      </c>
      <c r="H33" s="81">
        <v>702362</v>
      </c>
      <c r="I33" s="84">
        <v>75.73</v>
      </c>
      <c r="J33" s="78">
        <v>3275</v>
      </c>
      <c r="K33" s="78">
        <v>4052</v>
      </c>
      <c r="L33" s="78">
        <v>1388</v>
      </c>
      <c r="M33" s="78">
        <v>258796</v>
      </c>
      <c r="N33" s="78">
        <v>264387</v>
      </c>
      <c r="O33" s="81">
        <v>531898</v>
      </c>
      <c r="R33" s="11">
        <f t="shared" si="1"/>
        <v>1050</v>
      </c>
      <c r="S33" s="11">
        <f t="shared" si="1"/>
        <v>1299</v>
      </c>
      <c r="T33" s="11">
        <f t="shared" si="1"/>
        <v>445</v>
      </c>
      <c r="U33" s="11">
        <f t="shared" si="1"/>
        <v>82939</v>
      </c>
      <c r="V33" s="11">
        <f t="shared" si="1"/>
        <v>84731</v>
      </c>
      <c r="W33" s="11">
        <f t="shared" si="1"/>
        <v>170464</v>
      </c>
    </row>
    <row r="34" spans="1:23" x14ac:dyDescent="0.25">
      <c r="A34" s="77" t="s">
        <v>121</v>
      </c>
      <c r="B34" s="77" t="s">
        <v>42</v>
      </c>
      <c r="C34" s="78">
        <v>497112</v>
      </c>
      <c r="D34" s="78">
        <v>16183</v>
      </c>
      <c r="E34" s="78">
        <v>6131</v>
      </c>
      <c r="F34" s="78">
        <v>1377</v>
      </c>
      <c r="G34" s="78">
        <v>604692</v>
      </c>
      <c r="H34" s="81">
        <v>1125495</v>
      </c>
      <c r="I34" s="86">
        <v>94.3</v>
      </c>
      <c r="J34" s="78">
        <v>468777</v>
      </c>
      <c r="K34" s="78">
        <v>15261</v>
      </c>
      <c r="L34" s="78">
        <v>5782</v>
      </c>
      <c r="M34" s="78">
        <v>1299</v>
      </c>
      <c r="N34" s="78">
        <v>570225</v>
      </c>
      <c r="O34" s="81">
        <v>1061344</v>
      </c>
      <c r="R34" s="11">
        <f t="shared" si="1"/>
        <v>28335</v>
      </c>
      <c r="S34" s="11">
        <f t="shared" si="1"/>
        <v>922</v>
      </c>
      <c r="T34" s="11">
        <f t="shared" si="1"/>
        <v>349</v>
      </c>
      <c r="U34" s="11">
        <f t="shared" si="1"/>
        <v>78</v>
      </c>
      <c r="V34" s="11">
        <f t="shared" si="1"/>
        <v>34467</v>
      </c>
      <c r="W34" s="11">
        <f t="shared" si="1"/>
        <v>64151</v>
      </c>
    </row>
    <row r="35" spans="1:23" x14ac:dyDescent="0.25">
      <c r="A35" s="77" t="s">
        <v>122</v>
      </c>
      <c r="B35" s="77" t="s">
        <v>43</v>
      </c>
      <c r="C35" s="78">
        <v>11393</v>
      </c>
      <c r="D35" s="78">
        <v>46096</v>
      </c>
      <c r="E35" s="78">
        <v>1895</v>
      </c>
      <c r="F35" s="78">
        <v>315205</v>
      </c>
      <c r="G35" s="78">
        <v>180822</v>
      </c>
      <c r="H35" s="81">
        <v>555411</v>
      </c>
      <c r="I35" s="84">
        <v>79.94</v>
      </c>
      <c r="J35" s="78">
        <v>9108</v>
      </c>
      <c r="K35" s="78">
        <v>36849</v>
      </c>
      <c r="L35" s="78">
        <v>1515</v>
      </c>
      <c r="M35" s="78">
        <v>251975</v>
      </c>
      <c r="N35" s="78">
        <v>144549</v>
      </c>
      <c r="O35" s="81">
        <v>443996</v>
      </c>
      <c r="R35" s="11">
        <f t="shared" si="1"/>
        <v>2285</v>
      </c>
      <c r="S35" s="11">
        <f t="shared" si="1"/>
        <v>9247</v>
      </c>
      <c r="T35" s="11">
        <f t="shared" si="1"/>
        <v>380</v>
      </c>
      <c r="U35" s="11">
        <f t="shared" si="1"/>
        <v>63230</v>
      </c>
      <c r="V35" s="11">
        <f t="shared" si="1"/>
        <v>36273</v>
      </c>
      <c r="W35" s="11">
        <f t="shared" si="1"/>
        <v>111415</v>
      </c>
    </row>
    <row r="36" spans="1:23" x14ac:dyDescent="0.25">
      <c r="A36" s="77" t="s">
        <v>123</v>
      </c>
      <c r="B36" s="77" t="s">
        <v>44</v>
      </c>
      <c r="C36" s="78">
        <v>2452</v>
      </c>
      <c r="D36" s="78">
        <v>11588</v>
      </c>
      <c r="E36" s="78">
        <v>489059</v>
      </c>
      <c r="F36" s="78">
        <v>3370</v>
      </c>
      <c r="G36" s="78">
        <v>6241</v>
      </c>
      <c r="H36" s="81">
        <v>512710</v>
      </c>
      <c r="I36" s="84">
        <v>76.86</v>
      </c>
      <c r="J36" s="78">
        <v>1885</v>
      </c>
      <c r="K36" s="78">
        <v>8907</v>
      </c>
      <c r="L36" s="78">
        <v>375891</v>
      </c>
      <c r="M36" s="78">
        <v>2590</v>
      </c>
      <c r="N36" s="78">
        <v>4797</v>
      </c>
      <c r="O36" s="81">
        <v>394070</v>
      </c>
      <c r="R36" s="11">
        <f t="shared" si="1"/>
        <v>567</v>
      </c>
      <c r="S36" s="11">
        <f t="shared" si="1"/>
        <v>2681</v>
      </c>
      <c r="T36" s="11">
        <f t="shared" si="1"/>
        <v>113168</v>
      </c>
      <c r="U36" s="11">
        <f t="shared" si="1"/>
        <v>780</v>
      </c>
      <c r="V36" s="11">
        <f t="shared" si="1"/>
        <v>1444</v>
      </c>
      <c r="W36" s="11">
        <f t="shared" si="1"/>
        <v>118640</v>
      </c>
    </row>
    <row r="37" spans="1:23" x14ac:dyDescent="0.25">
      <c r="A37" s="77" t="s">
        <v>124</v>
      </c>
      <c r="B37" s="77" t="s">
        <v>45</v>
      </c>
      <c r="C37" s="78">
        <v>15001</v>
      </c>
      <c r="D37" s="78">
        <v>736788</v>
      </c>
      <c r="E37" s="78">
        <v>11107</v>
      </c>
      <c r="F37" s="78">
        <v>1149</v>
      </c>
      <c r="G37" s="78">
        <v>292854</v>
      </c>
      <c r="H37" s="81">
        <v>1056899</v>
      </c>
      <c r="I37" s="84">
        <v>74.38</v>
      </c>
      <c r="J37" s="78">
        <v>11158</v>
      </c>
      <c r="K37" s="78">
        <v>548023</v>
      </c>
      <c r="L37" s="78">
        <v>8261</v>
      </c>
      <c r="M37" s="82">
        <v>855</v>
      </c>
      <c r="N37" s="78">
        <v>217825</v>
      </c>
      <c r="O37" s="81">
        <v>786122</v>
      </c>
      <c r="R37" s="11">
        <f t="shared" si="1"/>
        <v>3843</v>
      </c>
      <c r="S37" s="11">
        <f t="shared" si="1"/>
        <v>188765</v>
      </c>
      <c r="T37" s="11">
        <f t="shared" si="1"/>
        <v>2846</v>
      </c>
      <c r="U37" s="11">
        <f t="shared" si="1"/>
        <v>294</v>
      </c>
      <c r="V37" s="11">
        <f t="shared" si="1"/>
        <v>75029</v>
      </c>
      <c r="W37" s="11">
        <f t="shared" si="1"/>
        <v>270777</v>
      </c>
    </row>
    <row r="38" spans="1:23" x14ac:dyDescent="0.25">
      <c r="A38" s="77" t="s">
        <v>125</v>
      </c>
      <c r="B38" s="77" t="s">
        <v>46</v>
      </c>
      <c r="C38" s="78">
        <v>20196</v>
      </c>
      <c r="D38" s="78">
        <v>12002</v>
      </c>
      <c r="E38" s="78">
        <v>15354</v>
      </c>
      <c r="F38" s="78">
        <v>446606</v>
      </c>
      <c r="G38" s="78">
        <v>719184</v>
      </c>
      <c r="H38" s="81">
        <v>1213342</v>
      </c>
      <c r="I38" s="84">
        <v>79.48</v>
      </c>
      <c r="J38" s="78">
        <v>16052</v>
      </c>
      <c r="K38" s="78">
        <v>9539</v>
      </c>
      <c r="L38" s="78">
        <v>12203</v>
      </c>
      <c r="M38" s="78">
        <v>354962</v>
      </c>
      <c r="N38" s="78">
        <v>571607</v>
      </c>
      <c r="O38" s="81">
        <v>964363</v>
      </c>
      <c r="R38" s="11">
        <f t="shared" si="1"/>
        <v>4144</v>
      </c>
      <c r="S38" s="11">
        <f t="shared" si="1"/>
        <v>2463</v>
      </c>
      <c r="T38" s="11">
        <f t="shared" si="1"/>
        <v>3151</v>
      </c>
      <c r="U38" s="11">
        <f t="shared" si="1"/>
        <v>91644</v>
      </c>
      <c r="V38" s="11">
        <f t="shared" si="1"/>
        <v>147577</v>
      </c>
      <c r="W38" s="11">
        <f t="shared" si="1"/>
        <v>248979</v>
      </c>
    </row>
    <row r="39" spans="1:23" x14ac:dyDescent="0.25">
      <c r="A39" s="77" t="s">
        <v>126</v>
      </c>
      <c r="B39" s="77" t="s">
        <v>47</v>
      </c>
      <c r="C39" s="78">
        <v>570947</v>
      </c>
      <c r="D39" s="78">
        <v>9125</v>
      </c>
      <c r="E39" s="78">
        <v>9567</v>
      </c>
      <c r="F39" s="78">
        <v>3044</v>
      </c>
      <c r="G39" s="78">
        <v>74543</v>
      </c>
      <c r="H39" s="81">
        <v>667226</v>
      </c>
      <c r="I39" s="84">
        <v>82.84</v>
      </c>
      <c r="J39" s="78">
        <v>472972</v>
      </c>
      <c r="K39" s="78">
        <v>7559</v>
      </c>
      <c r="L39" s="78">
        <v>7925</v>
      </c>
      <c r="M39" s="78">
        <v>2522</v>
      </c>
      <c r="N39" s="78">
        <v>61751</v>
      </c>
      <c r="O39" s="81">
        <v>552729</v>
      </c>
      <c r="R39" s="11">
        <f t="shared" si="1"/>
        <v>97975</v>
      </c>
      <c r="S39" s="11">
        <f t="shared" si="1"/>
        <v>1566</v>
      </c>
      <c r="T39" s="11">
        <f t="shared" si="1"/>
        <v>1642</v>
      </c>
      <c r="U39" s="11">
        <f t="shared" si="1"/>
        <v>522</v>
      </c>
      <c r="V39" s="11">
        <f t="shared" si="1"/>
        <v>12792</v>
      </c>
      <c r="W39" s="11">
        <f t="shared" si="1"/>
        <v>114497</v>
      </c>
    </row>
    <row r="40" spans="1:23" x14ac:dyDescent="0.25">
      <c r="A40" s="77" t="s">
        <v>127</v>
      </c>
      <c r="B40" s="77" t="s">
        <v>48</v>
      </c>
      <c r="C40" s="78">
        <v>657306</v>
      </c>
      <c r="D40" s="78">
        <v>185821</v>
      </c>
      <c r="E40" s="78">
        <v>799254</v>
      </c>
      <c r="F40" s="78">
        <v>49529</v>
      </c>
      <c r="G40" s="78">
        <v>653650</v>
      </c>
      <c r="H40" s="81">
        <v>2345560</v>
      </c>
      <c r="I40" s="84">
        <v>93.51</v>
      </c>
      <c r="J40" s="78">
        <v>614647</v>
      </c>
      <c r="K40" s="78">
        <v>173761</v>
      </c>
      <c r="L40" s="78">
        <v>747382</v>
      </c>
      <c r="M40" s="78">
        <v>46315</v>
      </c>
      <c r="N40" s="78">
        <v>611228</v>
      </c>
      <c r="O40" s="81">
        <v>2193333</v>
      </c>
      <c r="R40" s="11">
        <f t="shared" si="1"/>
        <v>42659</v>
      </c>
      <c r="S40" s="11">
        <f t="shared" si="1"/>
        <v>12060</v>
      </c>
      <c r="T40" s="11">
        <f t="shared" si="1"/>
        <v>51872</v>
      </c>
      <c r="U40" s="11">
        <f t="shared" si="1"/>
        <v>3214</v>
      </c>
      <c r="V40" s="11">
        <f t="shared" si="1"/>
        <v>42422</v>
      </c>
      <c r="W40" s="11">
        <f t="shared" si="1"/>
        <v>152227</v>
      </c>
    </row>
    <row r="41" spans="1:23" x14ac:dyDescent="0.25">
      <c r="A41" s="77" t="s">
        <v>128</v>
      </c>
      <c r="B41" s="77" t="s">
        <v>49</v>
      </c>
      <c r="C41" s="78">
        <v>12087</v>
      </c>
      <c r="D41" s="78">
        <v>32781</v>
      </c>
      <c r="E41" s="78">
        <v>2714</v>
      </c>
      <c r="F41" s="78">
        <v>190257</v>
      </c>
      <c r="G41" s="78">
        <v>970117</v>
      </c>
      <c r="H41" s="81">
        <v>1207956</v>
      </c>
      <c r="I41" s="84">
        <v>64.02</v>
      </c>
      <c r="J41" s="78">
        <v>7738</v>
      </c>
      <c r="K41" s="78">
        <v>20986</v>
      </c>
      <c r="L41" s="78">
        <v>1738</v>
      </c>
      <c r="M41" s="78">
        <v>121803</v>
      </c>
      <c r="N41" s="78">
        <v>621069</v>
      </c>
      <c r="O41" s="81">
        <v>773334</v>
      </c>
      <c r="R41" s="11">
        <f t="shared" si="1"/>
        <v>4349</v>
      </c>
      <c r="S41" s="11">
        <f t="shared" si="1"/>
        <v>11795</v>
      </c>
      <c r="T41" s="11">
        <f t="shared" si="1"/>
        <v>976</v>
      </c>
      <c r="U41" s="11">
        <f t="shared" si="1"/>
        <v>68454</v>
      </c>
      <c r="V41" s="11">
        <f t="shared" si="1"/>
        <v>349048</v>
      </c>
      <c r="W41" s="11">
        <f t="shared" si="1"/>
        <v>434622</v>
      </c>
    </row>
    <row r="42" spans="1:23" x14ac:dyDescent="0.25">
      <c r="A42" s="77" t="s">
        <v>129</v>
      </c>
      <c r="B42" s="77" t="s">
        <v>50</v>
      </c>
      <c r="C42" s="78">
        <v>17828</v>
      </c>
      <c r="D42" s="78">
        <v>25004</v>
      </c>
      <c r="E42" s="78">
        <v>133371</v>
      </c>
      <c r="F42" s="78">
        <v>3830</v>
      </c>
      <c r="G42" s="78">
        <v>612340</v>
      </c>
      <c r="H42" s="81">
        <v>792373</v>
      </c>
      <c r="I42" s="84">
        <v>82.19</v>
      </c>
      <c r="J42" s="78">
        <v>14653</v>
      </c>
      <c r="K42" s="78">
        <v>20551</v>
      </c>
      <c r="L42" s="78">
        <v>109618</v>
      </c>
      <c r="M42" s="78">
        <v>3148</v>
      </c>
      <c r="N42" s="78">
        <v>503282</v>
      </c>
      <c r="O42" s="81">
        <v>651252</v>
      </c>
      <c r="R42" s="11">
        <f t="shared" si="1"/>
        <v>3175</v>
      </c>
      <c r="S42" s="11">
        <f t="shared" si="1"/>
        <v>4453</v>
      </c>
      <c r="T42" s="11">
        <f t="shared" si="1"/>
        <v>23753</v>
      </c>
      <c r="U42" s="11">
        <f t="shared" si="1"/>
        <v>682</v>
      </c>
      <c r="V42" s="11">
        <f t="shared" si="1"/>
        <v>109058</v>
      </c>
      <c r="W42" s="11">
        <f t="shared" si="1"/>
        <v>141121</v>
      </c>
    </row>
    <row r="43" spans="1:23" x14ac:dyDescent="0.25">
      <c r="A43" s="77" t="s">
        <v>130</v>
      </c>
      <c r="B43" s="77" t="s">
        <v>51</v>
      </c>
      <c r="C43" s="78">
        <v>6072</v>
      </c>
      <c r="D43" s="78">
        <v>4255</v>
      </c>
      <c r="E43" s="78">
        <v>165655</v>
      </c>
      <c r="F43" s="78">
        <v>1513</v>
      </c>
      <c r="G43" s="78">
        <v>228284</v>
      </c>
      <c r="H43" s="81">
        <v>405779</v>
      </c>
      <c r="I43" s="84">
        <v>89.47</v>
      </c>
      <c r="J43" s="78">
        <v>5433</v>
      </c>
      <c r="K43" s="78">
        <v>3807</v>
      </c>
      <c r="L43" s="78">
        <v>148212</v>
      </c>
      <c r="M43" s="78">
        <v>1354</v>
      </c>
      <c r="N43" s="78">
        <v>204246</v>
      </c>
      <c r="O43" s="81">
        <v>363052</v>
      </c>
      <c r="R43" s="11">
        <f t="shared" si="1"/>
        <v>639</v>
      </c>
      <c r="S43" s="11">
        <f t="shared" si="1"/>
        <v>448</v>
      </c>
      <c r="T43" s="11">
        <f t="shared" si="1"/>
        <v>17443</v>
      </c>
      <c r="U43" s="11">
        <f t="shared" si="1"/>
        <v>159</v>
      </c>
      <c r="V43" s="11">
        <f t="shared" si="1"/>
        <v>24038</v>
      </c>
      <c r="W43" s="11">
        <f t="shared" si="1"/>
        <v>42727</v>
      </c>
    </row>
    <row r="44" spans="1:23" x14ac:dyDescent="0.25">
      <c r="A44" s="77" t="s">
        <v>131</v>
      </c>
      <c r="B44" s="77" t="s">
        <v>52</v>
      </c>
      <c r="C44" s="78">
        <v>48530</v>
      </c>
      <c r="D44" s="78">
        <v>43687</v>
      </c>
      <c r="E44" s="78">
        <v>298365</v>
      </c>
      <c r="F44" s="78">
        <v>4327</v>
      </c>
      <c r="G44" s="78">
        <v>572447</v>
      </c>
      <c r="H44" s="81">
        <v>967356</v>
      </c>
      <c r="I44" s="84">
        <v>66.569999999999993</v>
      </c>
      <c r="J44" s="78">
        <v>32306</v>
      </c>
      <c r="K44" s="78">
        <v>29082</v>
      </c>
      <c r="L44" s="78">
        <v>198622</v>
      </c>
      <c r="M44" s="78">
        <v>2880</v>
      </c>
      <c r="N44" s="78">
        <v>381078</v>
      </c>
      <c r="O44" s="81">
        <v>643968</v>
      </c>
      <c r="R44" s="11">
        <f t="shared" si="1"/>
        <v>16224</v>
      </c>
      <c r="S44" s="11">
        <f t="shared" si="1"/>
        <v>14605</v>
      </c>
      <c r="T44" s="11">
        <f t="shared" si="1"/>
        <v>99743</v>
      </c>
      <c r="U44" s="11">
        <f t="shared" si="1"/>
        <v>1447</v>
      </c>
      <c r="V44" s="11">
        <f t="shared" si="1"/>
        <v>191369</v>
      </c>
      <c r="W44" s="11">
        <f t="shared" si="1"/>
        <v>323388</v>
      </c>
    </row>
    <row r="45" spans="1:23" x14ac:dyDescent="0.25">
      <c r="A45" s="77" t="s">
        <v>132</v>
      </c>
      <c r="B45" s="77" t="s">
        <v>53</v>
      </c>
      <c r="C45" s="78">
        <v>1015637</v>
      </c>
      <c r="D45" s="78">
        <v>17513</v>
      </c>
      <c r="E45" s="78">
        <v>12136</v>
      </c>
      <c r="F45" s="78">
        <v>4640</v>
      </c>
      <c r="G45" s="78">
        <v>126649</v>
      </c>
      <c r="H45" s="81">
        <v>1176575</v>
      </c>
      <c r="I45" s="84">
        <v>89.57</v>
      </c>
      <c r="J45" s="78">
        <v>909706</v>
      </c>
      <c r="K45" s="78">
        <v>15686</v>
      </c>
      <c r="L45" s="78">
        <v>10870</v>
      </c>
      <c r="M45" s="78">
        <v>4156</v>
      </c>
      <c r="N45" s="78">
        <v>113440</v>
      </c>
      <c r="O45" s="81">
        <v>1053858</v>
      </c>
      <c r="R45" s="11">
        <f t="shared" si="1"/>
        <v>105931</v>
      </c>
      <c r="S45" s="11">
        <f t="shared" si="1"/>
        <v>1827</v>
      </c>
      <c r="T45" s="11">
        <f t="shared" si="1"/>
        <v>1266</v>
      </c>
      <c r="U45" s="11">
        <f t="shared" si="1"/>
        <v>484</v>
      </c>
      <c r="V45" s="11">
        <f t="shared" si="1"/>
        <v>13209</v>
      </c>
      <c r="W45" s="11">
        <f t="shared" si="1"/>
        <v>122717</v>
      </c>
    </row>
    <row r="46" spans="1:23" x14ac:dyDescent="0.25">
      <c r="A46" s="77" t="s">
        <v>133</v>
      </c>
      <c r="B46" s="77" t="s">
        <v>54</v>
      </c>
      <c r="C46" s="78">
        <v>6698</v>
      </c>
      <c r="D46" s="78">
        <v>367893</v>
      </c>
      <c r="E46" s="78">
        <v>2334</v>
      </c>
      <c r="F46" s="82">
        <v>958</v>
      </c>
      <c r="G46" s="78">
        <v>31199</v>
      </c>
      <c r="H46" s="81">
        <v>409082</v>
      </c>
      <c r="I46" s="84">
        <v>78.48</v>
      </c>
      <c r="J46" s="78">
        <v>5257</v>
      </c>
      <c r="K46" s="78">
        <v>288722</v>
      </c>
      <c r="L46" s="78">
        <v>1832</v>
      </c>
      <c r="M46" s="82">
        <v>752</v>
      </c>
      <c r="N46" s="78">
        <v>24485</v>
      </c>
      <c r="O46" s="81">
        <v>321048</v>
      </c>
      <c r="R46" s="11">
        <f t="shared" si="1"/>
        <v>1441</v>
      </c>
      <c r="S46" s="11">
        <f t="shared" si="1"/>
        <v>79171</v>
      </c>
      <c r="T46" s="11">
        <f t="shared" si="1"/>
        <v>502</v>
      </c>
      <c r="U46" s="11">
        <f t="shared" si="1"/>
        <v>206</v>
      </c>
      <c r="V46" s="11">
        <f t="shared" si="1"/>
        <v>6714</v>
      </c>
      <c r="W46" s="11">
        <f t="shared" si="1"/>
        <v>88034</v>
      </c>
    </row>
    <row r="47" spans="1:23" x14ac:dyDescent="0.25">
      <c r="A47" s="77" t="s">
        <v>134</v>
      </c>
      <c r="B47" s="77" t="s">
        <v>55</v>
      </c>
      <c r="C47" s="78">
        <v>2306</v>
      </c>
      <c r="D47" s="78">
        <v>3730</v>
      </c>
      <c r="E47" s="82">
        <v>662</v>
      </c>
      <c r="F47" s="78">
        <v>236572</v>
      </c>
      <c r="G47" s="78">
        <v>249550</v>
      </c>
      <c r="H47" s="81">
        <v>492820</v>
      </c>
      <c r="I47" s="84">
        <v>82.55</v>
      </c>
      <c r="J47" s="78">
        <v>1904</v>
      </c>
      <c r="K47" s="78">
        <v>3079</v>
      </c>
      <c r="L47" s="82">
        <v>546</v>
      </c>
      <c r="M47" s="78">
        <v>195290</v>
      </c>
      <c r="N47" s="78">
        <v>206004</v>
      </c>
      <c r="O47" s="81">
        <v>406823</v>
      </c>
      <c r="R47" s="11">
        <f t="shared" si="1"/>
        <v>402</v>
      </c>
      <c r="S47" s="11">
        <f t="shared" si="1"/>
        <v>651</v>
      </c>
      <c r="T47" s="11">
        <f t="shared" si="1"/>
        <v>116</v>
      </c>
      <c r="U47" s="11">
        <f t="shared" si="1"/>
        <v>41282</v>
      </c>
      <c r="V47" s="11">
        <f t="shared" si="1"/>
        <v>43546</v>
      </c>
      <c r="W47" s="11">
        <f t="shared" si="1"/>
        <v>85997</v>
      </c>
    </row>
    <row r="48" spans="1:23" x14ac:dyDescent="0.25">
      <c r="A48" s="77" t="s">
        <v>135</v>
      </c>
      <c r="B48" s="77" t="s">
        <v>56</v>
      </c>
      <c r="C48" s="78">
        <v>1482038</v>
      </c>
      <c r="D48" s="78">
        <v>241732</v>
      </c>
      <c r="E48" s="78">
        <v>17753</v>
      </c>
      <c r="F48" s="78">
        <v>73790</v>
      </c>
      <c r="G48" s="78">
        <v>365400</v>
      </c>
      <c r="H48" s="81">
        <v>2180713</v>
      </c>
      <c r="I48" s="84">
        <v>67.17</v>
      </c>
      <c r="J48" s="78">
        <v>995485</v>
      </c>
      <c r="K48" s="78">
        <v>162371</v>
      </c>
      <c r="L48" s="78">
        <v>11925</v>
      </c>
      <c r="M48" s="78">
        <v>49565</v>
      </c>
      <c r="N48" s="78">
        <v>245439</v>
      </c>
      <c r="O48" s="81">
        <v>1464785</v>
      </c>
      <c r="R48" s="11">
        <f t="shared" si="1"/>
        <v>486553</v>
      </c>
      <c r="S48" s="11">
        <f t="shared" si="1"/>
        <v>79361</v>
      </c>
      <c r="T48" s="11">
        <f t="shared" si="1"/>
        <v>5828</v>
      </c>
      <c r="U48" s="11">
        <f t="shared" si="1"/>
        <v>24225</v>
      </c>
      <c r="V48" s="11">
        <f t="shared" si="1"/>
        <v>119961</v>
      </c>
      <c r="W48" s="11">
        <f t="shared" si="1"/>
        <v>715928</v>
      </c>
    </row>
    <row r="49" spans="1:23" x14ac:dyDescent="0.25">
      <c r="A49" s="77" t="s">
        <v>136</v>
      </c>
      <c r="B49" s="77" t="s">
        <v>57</v>
      </c>
      <c r="C49" s="78">
        <v>22374</v>
      </c>
      <c r="D49" s="78">
        <v>392588</v>
      </c>
      <c r="E49" s="78">
        <v>4265</v>
      </c>
      <c r="F49" s="78">
        <v>881143</v>
      </c>
      <c r="G49" s="78">
        <v>264654</v>
      </c>
      <c r="H49" s="81">
        <v>1565024</v>
      </c>
      <c r="I49" s="84">
        <v>88.59</v>
      </c>
      <c r="J49" s="78">
        <v>19821</v>
      </c>
      <c r="K49" s="78">
        <v>347794</v>
      </c>
      <c r="L49" s="78">
        <v>3778</v>
      </c>
      <c r="M49" s="78">
        <v>780605</v>
      </c>
      <c r="N49" s="78">
        <v>234457</v>
      </c>
      <c r="O49" s="81">
        <v>1386455</v>
      </c>
      <c r="R49" s="11">
        <f t="shared" si="1"/>
        <v>2553</v>
      </c>
      <c r="S49" s="11">
        <f t="shared" si="1"/>
        <v>44794</v>
      </c>
      <c r="T49" s="11">
        <f t="shared" si="1"/>
        <v>487</v>
      </c>
      <c r="U49" s="11">
        <f t="shared" si="1"/>
        <v>100538</v>
      </c>
      <c r="V49" s="11">
        <f t="shared" si="1"/>
        <v>30197</v>
      </c>
      <c r="W49" s="11">
        <f t="shared" si="1"/>
        <v>178569</v>
      </c>
    </row>
    <row r="50" spans="1:23" x14ac:dyDescent="0.25">
      <c r="A50" s="77" t="s">
        <v>137</v>
      </c>
      <c r="B50" s="77" t="s">
        <v>58</v>
      </c>
      <c r="C50" s="78">
        <v>10062</v>
      </c>
      <c r="D50" s="78">
        <v>8653</v>
      </c>
      <c r="E50" s="78">
        <v>5002</v>
      </c>
      <c r="F50" s="78">
        <v>218853</v>
      </c>
      <c r="G50" s="78">
        <v>632522</v>
      </c>
      <c r="H50" s="81">
        <v>875092</v>
      </c>
      <c r="I50" s="84">
        <v>72.959999999999994</v>
      </c>
      <c r="J50" s="78">
        <v>7341</v>
      </c>
      <c r="K50" s="78">
        <v>6313</v>
      </c>
      <c r="L50" s="78">
        <v>3649</v>
      </c>
      <c r="M50" s="78">
        <v>159675</v>
      </c>
      <c r="N50" s="78">
        <v>461488</v>
      </c>
      <c r="O50" s="81">
        <v>638466</v>
      </c>
      <c r="R50" s="11">
        <f t="shared" si="1"/>
        <v>2721</v>
      </c>
      <c r="S50" s="11">
        <f t="shared" si="1"/>
        <v>2340</v>
      </c>
      <c r="T50" s="11">
        <f t="shared" si="1"/>
        <v>1353</v>
      </c>
      <c r="U50" s="11">
        <f t="shared" si="1"/>
        <v>59178</v>
      </c>
      <c r="V50" s="11">
        <f t="shared" si="1"/>
        <v>171034</v>
      </c>
      <c r="W50" s="11">
        <f t="shared" si="1"/>
        <v>236626</v>
      </c>
    </row>
    <row r="51" spans="1:23" x14ac:dyDescent="0.25">
      <c r="A51" s="77" t="s">
        <v>138</v>
      </c>
      <c r="B51" s="77" t="s">
        <v>59</v>
      </c>
      <c r="C51" s="78">
        <v>50055</v>
      </c>
      <c r="D51" s="78">
        <v>85137</v>
      </c>
      <c r="E51" s="78">
        <v>3947</v>
      </c>
      <c r="F51" s="78">
        <v>780795</v>
      </c>
      <c r="G51" s="78">
        <v>19549</v>
      </c>
      <c r="H51" s="81">
        <v>939483</v>
      </c>
      <c r="I51" s="84">
        <v>71.09</v>
      </c>
      <c r="J51" s="78">
        <v>35584</v>
      </c>
      <c r="K51" s="78">
        <v>60524</v>
      </c>
      <c r="L51" s="78">
        <v>2806</v>
      </c>
      <c r="M51" s="78">
        <v>555067</v>
      </c>
      <c r="N51" s="78">
        <v>13897</v>
      </c>
      <c r="O51" s="81">
        <v>667878</v>
      </c>
      <c r="R51" s="11">
        <f t="shared" si="1"/>
        <v>14471</v>
      </c>
      <c r="S51" s="11">
        <f t="shared" si="1"/>
        <v>24613</v>
      </c>
      <c r="T51" s="11">
        <f t="shared" si="1"/>
        <v>1141</v>
      </c>
      <c r="U51" s="11">
        <f t="shared" si="1"/>
        <v>225728</v>
      </c>
      <c r="V51" s="11">
        <f t="shared" si="1"/>
        <v>5652</v>
      </c>
      <c r="W51" s="11">
        <f t="shared" si="1"/>
        <v>271605</v>
      </c>
    </row>
    <row r="52" spans="1:23" x14ac:dyDescent="0.25">
      <c r="A52" s="77" t="s">
        <v>139</v>
      </c>
      <c r="B52" s="77" t="s">
        <v>60</v>
      </c>
      <c r="C52" s="78">
        <v>14100</v>
      </c>
      <c r="D52" s="78">
        <v>6966</v>
      </c>
      <c r="E52" s="78">
        <v>273461</v>
      </c>
      <c r="F52" s="78">
        <v>1342</v>
      </c>
      <c r="G52" s="78">
        <v>353325</v>
      </c>
      <c r="H52" s="81">
        <v>649194</v>
      </c>
      <c r="I52" s="86">
        <v>79.5</v>
      </c>
      <c r="J52" s="78">
        <v>11210</v>
      </c>
      <c r="K52" s="78">
        <v>5538</v>
      </c>
      <c r="L52" s="78">
        <v>217401</v>
      </c>
      <c r="M52" s="78">
        <v>1067</v>
      </c>
      <c r="N52" s="78">
        <v>280893</v>
      </c>
      <c r="O52" s="81">
        <v>516109</v>
      </c>
      <c r="R52" s="11">
        <f t="shared" si="1"/>
        <v>2890</v>
      </c>
      <c r="S52" s="11">
        <f t="shared" si="1"/>
        <v>1428</v>
      </c>
      <c r="T52" s="11">
        <f t="shared" si="1"/>
        <v>56060</v>
      </c>
      <c r="U52" s="11">
        <f t="shared" si="1"/>
        <v>275</v>
      </c>
      <c r="V52" s="11">
        <f t="shared" si="1"/>
        <v>72432</v>
      </c>
      <c r="W52" s="11">
        <f t="shared" si="1"/>
        <v>133085</v>
      </c>
    </row>
    <row r="53" spans="1:23" x14ac:dyDescent="0.25">
      <c r="A53" s="77" t="s">
        <v>140</v>
      </c>
      <c r="B53" s="77" t="s">
        <v>61</v>
      </c>
      <c r="C53" s="78">
        <v>11446</v>
      </c>
      <c r="D53" s="78">
        <v>12043</v>
      </c>
      <c r="E53" s="78">
        <v>223224</v>
      </c>
      <c r="F53" s="78">
        <v>1869</v>
      </c>
      <c r="G53" s="78">
        <v>410372</v>
      </c>
      <c r="H53" s="81">
        <v>658954</v>
      </c>
      <c r="I53" s="84">
        <v>78.349999999999994</v>
      </c>
      <c r="J53" s="78">
        <v>8968</v>
      </c>
      <c r="K53" s="78">
        <v>9436</v>
      </c>
      <c r="L53" s="78">
        <v>174896</v>
      </c>
      <c r="M53" s="78">
        <v>1464</v>
      </c>
      <c r="N53" s="78">
        <v>321526</v>
      </c>
      <c r="O53" s="81">
        <v>516290</v>
      </c>
      <c r="R53" s="11">
        <f t="shared" si="1"/>
        <v>2478</v>
      </c>
      <c r="S53" s="11">
        <f t="shared" si="1"/>
        <v>2607</v>
      </c>
      <c r="T53" s="11">
        <f t="shared" si="1"/>
        <v>48328</v>
      </c>
      <c r="U53" s="11">
        <f t="shared" si="1"/>
        <v>405</v>
      </c>
      <c r="V53" s="11">
        <f t="shared" si="1"/>
        <v>88846</v>
      </c>
      <c r="W53" s="11">
        <f t="shared" si="1"/>
        <v>142664</v>
      </c>
    </row>
    <row r="54" spans="1:23" x14ac:dyDescent="0.25">
      <c r="A54" s="77" t="s">
        <v>141</v>
      </c>
      <c r="B54" s="77" t="s">
        <v>62</v>
      </c>
      <c r="C54" s="78">
        <v>8615</v>
      </c>
      <c r="D54" s="78">
        <v>1007597</v>
      </c>
      <c r="E54" s="78">
        <v>4186</v>
      </c>
      <c r="F54" s="78">
        <v>1888</v>
      </c>
      <c r="G54" s="78">
        <v>240122</v>
      </c>
      <c r="H54" s="81">
        <v>1262408</v>
      </c>
      <c r="I54" s="84">
        <v>61.42</v>
      </c>
      <c r="J54" s="78">
        <v>5291</v>
      </c>
      <c r="K54" s="78">
        <v>618866</v>
      </c>
      <c r="L54" s="78">
        <v>2571</v>
      </c>
      <c r="M54" s="78">
        <v>1160</v>
      </c>
      <c r="N54" s="78">
        <v>147483</v>
      </c>
      <c r="O54" s="81">
        <v>775371</v>
      </c>
      <c r="R54" s="11">
        <f t="shared" si="1"/>
        <v>3324</v>
      </c>
      <c r="S54" s="11">
        <f t="shared" si="1"/>
        <v>388731</v>
      </c>
      <c r="T54" s="11">
        <f t="shared" si="1"/>
        <v>1615</v>
      </c>
      <c r="U54" s="11">
        <f t="shared" si="1"/>
        <v>728</v>
      </c>
      <c r="V54" s="11">
        <f t="shared" si="1"/>
        <v>92639</v>
      </c>
      <c r="W54" s="11">
        <f t="shared" si="1"/>
        <v>487037</v>
      </c>
    </row>
    <row r="55" spans="1:23" ht="26.25" x14ac:dyDescent="0.25">
      <c r="A55" s="77" t="s">
        <v>142</v>
      </c>
      <c r="B55" s="77" t="s">
        <v>63</v>
      </c>
      <c r="C55" s="78">
        <v>89932</v>
      </c>
      <c r="D55" s="78">
        <v>37336</v>
      </c>
      <c r="E55" s="78">
        <v>44051</v>
      </c>
      <c r="F55" s="78">
        <v>19626</v>
      </c>
      <c r="G55" s="78">
        <v>55915</v>
      </c>
      <c r="H55" s="81">
        <v>246860</v>
      </c>
      <c r="I55" s="84">
        <v>71.47</v>
      </c>
      <c r="J55" s="78">
        <v>64274</v>
      </c>
      <c r="K55" s="78">
        <v>26684</v>
      </c>
      <c r="L55" s="78">
        <v>31483</v>
      </c>
      <c r="M55" s="78">
        <v>14027</v>
      </c>
      <c r="N55" s="78">
        <v>39962</v>
      </c>
      <c r="O55" s="81">
        <v>176430</v>
      </c>
      <c r="R55" s="11">
        <f t="shared" si="1"/>
        <v>25658</v>
      </c>
      <c r="S55" s="11">
        <f t="shared" si="1"/>
        <v>10652</v>
      </c>
      <c r="T55" s="11">
        <f t="shared" si="1"/>
        <v>12568</v>
      </c>
      <c r="U55" s="11">
        <f t="shared" si="1"/>
        <v>5599</v>
      </c>
      <c r="V55" s="11">
        <f t="shared" si="1"/>
        <v>15953</v>
      </c>
      <c r="W55" s="11">
        <f t="shared" si="1"/>
        <v>70430</v>
      </c>
    </row>
    <row r="56" spans="1:23" ht="26.25" x14ac:dyDescent="0.25">
      <c r="A56" s="77" t="s">
        <v>143</v>
      </c>
      <c r="B56" s="77" t="s">
        <v>64</v>
      </c>
      <c r="C56" s="78">
        <v>252136</v>
      </c>
      <c r="D56" s="78">
        <v>35021</v>
      </c>
      <c r="E56" s="78">
        <v>30403</v>
      </c>
      <c r="F56" s="78">
        <v>18824</v>
      </c>
      <c r="G56" s="78">
        <v>94248</v>
      </c>
      <c r="H56" s="81">
        <v>430632</v>
      </c>
      <c r="I56" s="84">
        <v>83.77</v>
      </c>
      <c r="J56" s="78">
        <v>211214</v>
      </c>
      <c r="K56" s="78">
        <v>29337</v>
      </c>
      <c r="L56" s="78">
        <v>25469</v>
      </c>
      <c r="M56" s="78">
        <v>15769</v>
      </c>
      <c r="N56" s="78">
        <v>78952</v>
      </c>
      <c r="O56" s="81">
        <v>360741</v>
      </c>
      <c r="R56" s="11">
        <f t="shared" si="1"/>
        <v>40922</v>
      </c>
      <c r="S56" s="11">
        <f t="shared" si="1"/>
        <v>5684</v>
      </c>
      <c r="T56" s="11">
        <f t="shared" si="1"/>
        <v>4934</v>
      </c>
      <c r="U56" s="11">
        <f t="shared" si="1"/>
        <v>3055</v>
      </c>
      <c r="V56" s="11">
        <f t="shared" si="1"/>
        <v>15296</v>
      </c>
      <c r="W56" s="11">
        <f t="shared" si="1"/>
        <v>69891</v>
      </c>
    </row>
    <row r="57" spans="1:23" x14ac:dyDescent="0.25">
      <c r="A57" s="77" t="s">
        <v>144</v>
      </c>
      <c r="B57" s="77" t="s">
        <v>65</v>
      </c>
      <c r="C57" s="78">
        <v>123312</v>
      </c>
      <c r="D57" s="78">
        <v>377226</v>
      </c>
      <c r="E57" s="78">
        <v>29715</v>
      </c>
      <c r="F57" s="78">
        <v>22368</v>
      </c>
      <c r="G57" s="78">
        <v>192996</v>
      </c>
      <c r="H57" s="81">
        <v>745617</v>
      </c>
      <c r="I57" s="85">
        <v>66</v>
      </c>
      <c r="J57" s="78">
        <v>81386</v>
      </c>
      <c r="K57" s="78">
        <v>248969</v>
      </c>
      <c r="L57" s="78">
        <v>19612</v>
      </c>
      <c r="M57" s="78">
        <v>14763</v>
      </c>
      <c r="N57" s="78">
        <v>127377</v>
      </c>
      <c r="O57" s="81">
        <v>492107</v>
      </c>
      <c r="R57" s="11">
        <f t="shared" si="1"/>
        <v>41926</v>
      </c>
      <c r="S57" s="11">
        <f t="shared" si="1"/>
        <v>128257</v>
      </c>
      <c r="T57" s="11">
        <f t="shared" si="1"/>
        <v>10103</v>
      </c>
      <c r="U57" s="11">
        <f t="shared" si="1"/>
        <v>7605</v>
      </c>
      <c r="V57" s="11">
        <f t="shared" si="1"/>
        <v>65619</v>
      </c>
      <c r="W57" s="11">
        <f t="shared" si="1"/>
        <v>253510</v>
      </c>
    </row>
    <row r="58" spans="1:23" ht="26.25" x14ac:dyDescent="0.25">
      <c r="A58" s="77" t="s">
        <v>145</v>
      </c>
      <c r="B58" s="77" t="s">
        <v>66</v>
      </c>
      <c r="C58" s="78">
        <v>32177</v>
      </c>
      <c r="D58" s="78">
        <v>37721</v>
      </c>
      <c r="E58" s="82">
        <v>926</v>
      </c>
      <c r="F58" s="78">
        <v>54224</v>
      </c>
      <c r="G58" s="78">
        <v>3879</v>
      </c>
      <c r="H58" s="81">
        <v>128927</v>
      </c>
      <c r="I58" s="84">
        <v>77.150000000000006</v>
      </c>
      <c r="J58" s="78">
        <v>24825</v>
      </c>
      <c r="K58" s="78">
        <v>29102</v>
      </c>
      <c r="L58" s="82">
        <v>714</v>
      </c>
      <c r="M58" s="78">
        <v>41834</v>
      </c>
      <c r="N58" s="78">
        <v>2993</v>
      </c>
      <c r="O58" s="81">
        <v>99468</v>
      </c>
      <c r="R58" s="11">
        <f t="shared" si="1"/>
        <v>7352</v>
      </c>
      <c r="S58" s="11">
        <f t="shared" si="1"/>
        <v>8619</v>
      </c>
      <c r="T58" s="11">
        <f t="shared" si="1"/>
        <v>212</v>
      </c>
      <c r="U58" s="11">
        <f t="shared" si="1"/>
        <v>12390</v>
      </c>
      <c r="V58" s="11">
        <f t="shared" si="1"/>
        <v>886</v>
      </c>
      <c r="W58" s="11">
        <f t="shared" si="1"/>
        <v>29459</v>
      </c>
    </row>
    <row r="59" spans="1:23" ht="26.25" x14ac:dyDescent="0.25">
      <c r="A59" s="77" t="s">
        <v>146</v>
      </c>
      <c r="B59" s="77" t="s">
        <v>67</v>
      </c>
      <c r="C59" s="82">
        <v>320</v>
      </c>
      <c r="D59" s="82">
        <v>426</v>
      </c>
      <c r="E59" s="82">
        <v>772</v>
      </c>
      <c r="F59" s="78">
        <v>60594</v>
      </c>
      <c r="G59" s="78">
        <v>43669</v>
      </c>
      <c r="H59" s="81">
        <v>105781</v>
      </c>
      <c r="I59" s="84">
        <v>70.37</v>
      </c>
      <c r="J59" s="82">
        <v>225</v>
      </c>
      <c r="K59" s="82">
        <v>300</v>
      </c>
      <c r="L59" s="82">
        <v>543</v>
      </c>
      <c r="M59" s="78">
        <v>42640</v>
      </c>
      <c r="N59" s="78">
        <v>30730</v>
      </c>
      <c r="O59" s="81">
        <v>74438</v>
      </c>
      <c r="R59" s="11">
        <f t="shared" si="1"/>
        <v>95</v>
      </c>
      <c r="S59" s="11">
        <f t="shared" si="1"/>
        <v>126</v>
      </c>
      <c r="T59" s="11">
        <f t="shared" si="1"/>
        <v>229</v>
      </c>
      <c r="U59" s="11">
        <f t="shared" si="1"/>
        <v>17954</v>
      </c>
      <c r="V59" s="11">
        <f t="shared" si="1"/>
        <v>12939</v>
      </c>
      <c r="W59" s="11">
        <f t="shared" si="1"/>
        <v>31343</v>
      </c>
    </row>
    <row r="60" spans="1:23" ht="26.25" x14ac:dyDescent="0.25">
      <c r="A60" s="77" t="s">
        <v>147</v>
      </c>
      <c r="B60" s="77" t="s">
        <v>68</v>
      </c>
      <c r="C60" s="78">
        <v>8689</v>
      </c>
      <c r="D60" s="78">
        <v>2825</v>
      </c>
      <c r="E60" s="78">
        <v>1416</v>
      </c>
      <c r="F60" s="82">
        <v>725</v>
      </c>
      <c r="G60" s="78">
        <v>2615</v>
      </c>
      <c r="H60" s="81">
        <v>16270</v>
      </c>
      <c r="I60" s="84">
        <v>42.96</v>
      </c>
      <c r="J60" s="78">
        <v>3733</v>
      </c>
      <c r="K60" s="78">
        <v>1214</v>
      </c>
      <c r="L60" s="82">
        <v>608</v>
      </c>
      <c r="M60" s="82">
        <v>311</v>
      </c>
      <c r="N60" s="78">
        <v>1123</v>
      </c>
      <c r="O60" s="81">
        <v>6989</v>
      </c>
      <c r="R60" s="11">
        <f t="shared" si="1"/>
        <v>4956</v>
      </c>
      <c r="S60" s="11">
        <f t="shared" si="1"/>
        <v>1611</v>
      </c>
      <c r="T60" s="11">
        <f t="shared" si="1"/>
        <v>808</v>
      </c>
      <c r="U60" s="11">
        <f t="shared" si="1"/>
        <v>414</v>
      </c>
      <c r="V60" s="11">
        <f t="shared" si="1"/>
        <v>1492</v>
      </c>
      <c r="W60" s="11">
        <f t="shared" si="1"/>
        <v>9281</v>
      </c>
    </row>
    <row r="61" spans="1:23" ht="26.25" x14ac:dyDescent="0.25">
      <c r="A61" s="77" t="s">
        <v>148</v>
      </c>
      <c r="B61" s="77" t="s">
        <v>69</v>
      </c>
      <c r="C61" s="78">
        <v>26968</v>
      </c>
      <c r="D61" s="78">
        <v>49377</v>
      </c>
      <c r="E61" s="78">
        <v>22097</v>
      </c>
      <c r="F61" s="78">
        <v>4511</v>
      </c>
      <c r="G61" s="78">
        <v>107923</v>
      </c>
      <c r="H61" s="81">
        <v>210876</v>
      </c>
      <c r="I61" s="84">
        <v>51.05</v>
      </c>
      <c r="J61" s="78">
        <v>13767</v>
      </c>
      <c r="K61" s="78">
        <v>25207</v>
      </c>
      <c r="L61" s="78">
        <v>11281</v>
      </c>
      <c r="M61" s="78">
        <v>2303</v>
      </c>
      <c r="N61" s="78">
        <v>55095</v>
      </c>
      <c r="O61" s="81">
        <v>107653</v>
      </c>
      <c r="R61" s="11">
        <f t="shared" ref="R61:W66" si="2">C61-J61</f>
        <v>13201</v>
      </c>
      <c r="S61" s="11">
        <f t="shared" si="2"/>
        <v>24170</v>
      </c>
      <c r="T61" s="11">
        <f t="shared" si="2"/>
        <v>10816</v>
      </c>
      <c r="U61" s="11">
        <f t="shared" si="2"/>
        <v>2208</v>
      </c>
      <c r="V61" s="11">
        <f t="shared" si="2"/>
        <v>52828</v>
      </c>
      <c r="W61" s="11">
        <f t="shared" si="2"/>
        <v>103223</v>
      </c>
    </row>
    <row r="62" spans="1:23" ht="39" x14ac:dyDescent="0.25">
      <c r="A62" s="77" t="s">
        <v>149</v>
      </c>
      <c r="B62" s="77" t="s">
        <v>70</v>
      </c>
      <c r="C62" s="78">
        <v>77740</v>
      </c>
      <c r="D62" s="78">
        <v>20341</v>
      </c>
      <c r="E62" s="78">
        <v>9070</v>
      </c>
      <c r="F62" s="78">
        <v>5767</v>
      </c>
      <c r="G62" s="78">
        <v>23865</v>
      </c>
      <c r="H62" s="81">
        <v>136783</v>
      </c>
      <c r="I62" s="84">
        <v>31.62</v>
      </c>
      <c r="J62" s="78">
        <v>24581</v>
      </c>
      <c r="K62" s="78">
        <v>6432</v>
      </c>
      <c r="L62" s="78">
        <v>2868</v>
      </c>
      <c r="M62" s="78">
        <v>1824</v>
      </c>
      <c r="N62" s="78">
        <v>7546</v>
      </c>
      <c r="O62" s="81">
        <v>43251</v>
      </c>
      <c r="R62" s="11">
        <f t="shared" si="2"/>
        <v>53159</v>
      </c>
      <c r="S62" s="11">
        <f t="shared" si="2"/>
        <v>13909</v>
      </c>
      <c r="T62" s="11">
        <f t="shared" si="2"/>
        <v>6202</v>
      </c>
      <c r="U62" s="11">
        <f t="shared" si="2"/>
        <v>3943</v>
      </c>
      <c r="V62" s="11">
        <f t="shared" si="2"/>
        <v>16319</v>
      </c>
      <c r="W62" s="11">
        <f t="shared" si="2"/>
        <v>93532</v>
      </c>
    </row>
    <row r="63" spans="1:23" x14ac:dyDescent="0.25">
      <c r="A63" s="77" t="s">
        <v>150</v>
      </c>
      <c r="B63" s="77" t="s">
        <v>71</v>
      </c>
      <c r="C63" s="78">
        <v>2255</v>
      </c>
      <c r="D63" s="82">
        <v>441</v>
      </c>
      <c r="E63" s="82">
        <v>253</v>
      </c>
      <c r="F63" s="82">
        <v>672</v>
      </c>
      <c r="G63" s="82">
        <v>228</v>
      </c>
      <c r="H63" s="81">
        <v>3849</v>
      </c>
      <c r="I63" s="86">
        <v>48.4</v>
      </c>
      <c r="J63" s="78">
        <v>1091</v>
      </c>
      <c r="K63" s="82">
        <v>213</v>
      </c>
      <c r="L63" s="82">
        <v>122</v>
      </c>
      <c r="M63" s="82">
        <v>325</v>
      </c>
      <c r="N63" s="82">
        <v>110</v>
      </c>
      <c r="O63" s="81">
        <v>1861</v>
      </c>
      <c r="R63" s="11">
        <f t="shared" si="2"/>
        <v>1164</v>
      </c>
      <c r="S63" s="11">
        <f t="shared" si="2"/>
        <v>228</v>
      </c>
      <c r="T63" s="11">
        <f t="shared" si="2"/>
        <v>131</v>
      </c>
      <c r="U63" s="11">
        <f t="shared" si="2"/>
        <v>347</v>
      </c>
      <c r="V63" s="11">
        <f t="shared" si="2"/>
        <v>118</v>
      </c>
      <c r="W63" s="11">
        <f t="shared" si="2"/>
        <v>1988</v>
      </c>
    </row>
    <row r="64" spans="1:23" ht="39" x14ac:dyDescent="0.25">
      <c r="A64" s="77" t="s">
        <v>151</v>
      </c>
      <c r="B64" s="77" t="s">
        <v>24</v>
      </c>
      <c r="C64" s="78">
        <v>29780</v>
      </c>
      <c r="D64" s="78">
        <v>677218</v>
      </c>
      <c r="E64" s="78">
        <v>610926</v>
      </c>
      <c r="F64" s="78">
        <v>2687</v>
      </c>
      <c r="G64" s="78">
        <v>447994</v>
      </c>
      <c r="H64" s="81">
        <v>1768605</v>
      </c>
      <c r="I64" s="84">
        <v>83.64</v>
      </c>
      <c r="J64" s="78">
        <v>24908</v>
      </c>
      <c r="K64" s="78">
        <v>566425</v>
      </c>
      <c r="L64" s="78">
        <v>510979</v>
      </c>
      <c r="M64" s="78">
        <v>2247</v>
      </c>
      <c r="N64" s="78">
        <v>374702</v>
      </c>
      <c r="O64" s="81">
        <v>1479261</v>
      </c>
      <c r="R64" s="11">
        <f t="shared" si="2"/>
        <v>4872</v>
      </c>
      <c r="S64" s="11">
        <f t="shared" si="2"/>
        <v>110793</v>
      </c>
      <c r="T64" s="11">
        <f t="shared" si="2"/>
        <v>99947</v>
      </c>
      <c r="U64" s="11">
        <f t="shared" si="2"/>
        <v>440</v>
      </c>
      <c r="V64" s="11">
        <f t="shared" si="2"/>
        <v>73292</v>
      </c>
      <c r="W64" s="11">
        <f t="shared" si="2"/>
        <v>289344</v>
      </c>
    </row>
    <row r="65" spans="1:23" ht="39" x14ac:dyDescent="0.25">
      <c r="A65" s="77" t="s">
        <v>152</v>
      </c>
      <c r="B65" s="77" t="s">
        <v>29</v>
      </c>
      <c r="C65" s="78">
        <v>912196</v>
      </c>
      <c r="D65" s="78">
        <v>1175517</v>
      </c>
      <c r="E65" s="78">
        <v>39662</v>
      </c>
      <c r="F65" s="78">
        <v>1494525</v>
      </c>
      <c r="G65" s="78">
        <v>170717</v>
      </c>
      <c r="H65" s="81">
        <v>3792617</v>
      </c>
      <c r="I65" s="84">
        <v>67.83</v>
      </c>
      <c r="J65" s="78">
        <v>618743</v>
      </c>
      <c r="K65" s="78">
        <v>797353</v>
      </c>
      <c r="L65" s="78">
        <v>26903</v>
      </c>
      <c r="M65" s="78">
        <v>1013736</v>
      </c>
      <c r="N65" s="78">
        <v>115797</v>
      </c>
      <c r="O65" s="81">
        <v>2572532</v>
      </c>
      <c r="R65" s="11">
        <f t="shared" si="2"/>
        <v>293453</v>
      </c>
      <c r="S65" s="11">
        <f t="shared" si="2"/>
        <v>378164</v>
      </c>
      <c r="T65" s="11">
        <f t="shared" si="2"/>
        <v>12759</v>
      </c>
      <c r="U65" s="11">
        <f t="shared" si="2"/>
        <v>480789</v>
      </c>
      <c r="V65" s="11">
        <f t="shared" si="2"/>
        <v>54920</v>
      </c>
      <c r="W65" s="11">
        <f t="shared" si="2"/>
        <v>1220085</v>
      </c>
    </row>
    <row r="66" spans="1:23" s="12" customFormat="1" ht="12.75" x14ac:dyDescent="0.2">
      <c r="A66" s="362"/>
      <c r="B66" s="363"/>
      <c r="C66" s="83">
        <v>19322492</v>
      </c>
      <c r="D66" s="83">
        <v>14345863</v>
      </c>
      <c r="E66" s="83">
        <v>6410251</v>
      </c>
      <c r="F66" s="83">
        <v>8135658</v>
      </c>
      <c r="G66" s="83">
        <v>15531146</v>
      </c>
      <c r="H66" s="81">
        <v>63745410</v>
      </c>
      <c r="I66" s="87"/>
      <c r="J66" s="83">
        <v>15715064</v>
      </c>
      <c r="K66" s="83">
        <v>11142720</v>
      </c>
      <c r="L66" s="83">
        <v>5270754</v>
      </c>
      <c r="M66" s="83">
        <v>6198649</v>
      </c>
      <c r="N66" s="83">
        <v>12243470</v>
      </c>
      <c r="O66" s="81">
        <v>50570657</v>
      </c>
      <c r="R66" s="11">
        <f t="shared" si="2"/>
        <v>3607428</v>
      </c>
      <c r="S66" s="11">
        <f t="shared" si="2"/>
        <v>3203143</v>
      </c>
      <c r="T66" s="11">
        <f t="shared" si="2"/>
        <v>1139497</v>
      </c>
      <c r="U66" s="11">
        <f t="shared" si="2"/>
        <v>1937009</v>
      </c>
      <c r="V66" s="11">
        <f t="shared" si="2"/>
        <v>3287676</v>
      </c>
      <c r="W66" s="11">
        <f t="shared" si="2"/>
        <v>13174753</v>
      </c>
    </row>
  </sheetData>
  <mergeCells count="12">
    <mergeCell ref="K1:O1"/>
    <mergeCell ref="R3:V3"/>
    <mergeCell ref="W3:W4"/>
    <mergeCell ref="A66:B66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3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112" zoomScaleNormal="100" zoomScaleSheetLayoutView="112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P1" sqref="P1:T1"/>
    </sheetView>
  </sheetViews>
  <sheetFormatPr defaultColWidth="9.140625" defaultRowHeight="15" x14ac:dyDescent="0.25"/>
  <cols>
    <col min="1" max="1" width="9" style="1" customWidth="1"/>
    <col min="2" max="2" width="26.5703125" style="1" bestFit="1" customWidth="1"/>
    <col min="3" max="4" width="9.140625" style="1" bestFit="1" customWidth="1"/>
    <col min="5" max="5" width="9.85546875" style="1" customWidth="1"/>
    <col min="6" max="6" width="10" style="1" customWidth="1"/>
    <col min="7" max="7" width="9.140625" style="1" bestFit="1" customWidth="1"/>
    <col min="8" max="10" width="10.140625" style="1" bestFit="1" customWidth="1"/>
    <col min="11" max="11" width="10" style="1" customWidth="1"/>
    <col min="12" max="12" width="10.42578125" style="1" customWidth="1"/>
    <col min="13" max="16" width="10.140625" style="1" bestFit="1" customWidth="1"/>
    <col min="17" max="17" width="10" style="1" customWidth="1"/>
    <col min="18" max="18" width="10.85546875" style="1" customWidth="1"/>
    <col min="19" max="20" width="10.140625" style="1" bestFit="1" customWidth="1"/>
    <col min="256" max="257" width="9" customWidth="1"/>
    <col min="258" max="258" width="27.5703125" customWidth="1"/>
    <col min="259" max="263" width="9" customWidth="1"/>
    <col min="264" max="264" width="12" customWidth="1"/>
    <col min="265" max="269" width="9" customWidth="1"/>
    <col min="270" max="270" width="10.7109375" customWidth="1"/>
    <col min="271" max="275" width="9" customWidth="1"/>
    <col min="276" max="276" width="10.7109375" customWidth="1"/>
    <col min="512" max="513" width="9" customWidth="1"/>
    <col min="514" max="514" width="27.5703125" customWidth="1"/>
    <col min="515" max="519" width="9" customWidth="1"/>
    <col min="520" max="520" width="12" customWidth="1"/>
    <col min="521" max="525" width="9" customWidth="1"/>
    <col min="526" max="526" width="10.7109375" customWidth="1"/>
    <col min="527" max="531" width="9" customWidth="1"/>
    <col min="532" max="532" width="10.7109375" customWidth="1"/>
    <col min="768" max="769" width="9" customWidth="1"/>
    <col min="770" max="770" width="27.5703125" customWidth="1"/>
    <col min="771" max="775" width="9" customWidth="1"/>
    <col min="776" max="776" width="12" customWidth="1"/>
    <col min="777" max="781" width="9" customWidth="1"/>
    <col min="782" max="782" width="10.7109375" customWidth="1"/>
    <col min="783" max="787" width="9" customWidth="1"/>
    <col min="788" max="788" width="10.7109375" customWidth="1"/>
    <col min="1024" max="1025" width="9" customWidth="1"/>
    <col min="1026" max="1026" width="27.5703125" customWidth="1"/>
    <col min="1027" max="1031" width="9" customWidth="1"/>
    <col min="1032" max="1032" width="12" customWidth="1"/>
    <col min="1033" max="1037" width="9" customWidth="1"/>
    <col min="1038" max="1038" width="10.7109375" customWidth="1"/>
    <col min="1039" max="1043" width="9" customWidth="1"/>
    <col min="1044" max="1044" width="10.7109375" customWidth="1"/>
    <col min="1280" max="1281" width="9" customWidth="1"/>
    <col min="1282" max="1282" width="27.5703125" customWidth="1"/>
    <col min="1283" max="1287" width="9" customWidth="1"/>
    <col min="1288" max="1288" width="12" customWidth="1"/>
    <col min="1289" max="1293" width="9" customWidth="1"/>
    <col min="1294" max="1294" width="10.7109375" customWidth="1"/>
    <col min="1295" max="1299" width="9" customWidth="1"/>
    <col min="1300" max="1300" width="10.7109375" customWidth="1"/>
    <col min="1536" max="1537" width="9" customWidth="1"/>
    <col min="1538" max="1538" width="27.5703125" customWidth="1"/>
    <col min="1539" max="1543" width="9" customWidth="1"/>
    <col min="1544" max="1544" width="12" customWidth="1"/>
    <col min="1545" max="1549" width="9" customWidth="1"/>
    <col min="1550" max="1550" width="10.7109375" customWidth="1"/>
    <col min="1551" max="1555" width="9" customWidth="1"/>
    <col min="1556" max="1556" width="10.7109375" customWidth="1"/>
    <col min="1792" max="1793" width="9" customWidth="1"/>
    <col min="1794" max="1794" width="27.5703125" customWidth="1"/>
    <col min="1795" max="1799" width="9" customWidth="1"/>
    <col min="1800" max="1800" width="12" customWidth="1"/>
    <col min="1801" max="1805" width="9" customWidth="1"/>
    <col min="1806" max="1806" width="10.7109375" customWidth="1"/>
    <col min="1807" max="1811" width="9" customWidth="1"/>
    <col min="1812" max="1812" width="10.7109375" customWidth="1"/>
    <col min="2048" max="2049" width="9" customWidth="1"/>
    <col min="2050" max="2050" width="27.5703125" customWidth="1"/>
    <col min="2051" max="2055" width="9" customWidth="1"/>
    <col min="2056" max="2056" width="12" customWidth="1"/>
    <col min="2057" max="2061" width="9" customWidth="1"/>
    <col min="2062" max="2062" width="10.7109375" customWidth="1"/>
    <col min="2063" max="2067" width="9" customWidth="1"/>
    <col min="2068" max="2068" width="10.7109375" customWidth="1"/>
    <col min="2304" max="2305" width="9" customWidth="1"/>
    <col min="2306" max="2306" width="27.5703125" customWidth="1"/>
    <col min="2307" max="2311" width="9" customWidth="1"/>
    <col min="2312" max="2312" width="12" customWidth="1"/>
    <col min="2313" max="2317" width="9" customWidth="1"/>
    <col min="2318" max="2318" width="10.7109375" customWidth="1"/>
    <col min="2319" max="2323" width="9" customWidth="1"/>
    <col min="2324" max="2324" width="10.7109375" customWidth="1"/>
    <col min="2560" max="2561" width="9" customWidth="1"/>
    <col min="2562" max="2562" width="27.5703125" customWidth="1"/>
    <col min="2563" max="2567" width="9" customWidth="1"/>
    <col min="2568" max="2568" width="12" customWidth="1"/>
    <col min="2569" max="2573" width="9" customWidth="1"/>
    <col min="2574" max="2574" width="10.7109375" customWidth="1"/>
    <col min="2575" max="2579" width="9" customWidth="1"/>
    <col min="2580" max="2580" width="10.7109375" customWidth="1"/>
    <col min="2816" max="2817" width="9" customWidth="1"/>
    <col min="2818" max="2818" width="27.5703125" customWidth="1"/>
    <col min="2819" max="2823" width="9" customWidth="1"/>
    <col min="2824" max="2824" width="12" customWidth="1"/>
    <col min="2825" max="2829" width="9" customWidth="1"/>
    <col min="2830" max="2830" width="10.7109375" customWidth="1"/>
    <col min="2831" max="2835" width="9" customWidth="1"/>
    <col min="2836" max="2836" width="10.7109375" customWidth="1"/>
    <col min="3072" max="3073" width="9" customWidth="1"/>
    <col min="3074" max="3074" width="27.5703125" customWidth="1"/>
    <col min="3075" max="3079" width="9" customWidth="1"/>
    <col min="3080" max="3080" width="12" customWidth="1"/>
    <col min="3081" max="3085" width="9" customWidth="1"/>
    <col min="3086" max="3086" width="10.7109375" customWidth="1"/>
    <col min="3087" max="3091" width="9" customWidth="1"/>
    <col min="3092" max="3092" width="10.7109375" customWidth="1"/>
    <col min="3328" max="3329" width="9" customWidth="1"/>
    <col min="3330" max="3330" width="27.5703125" customWidth="1"/>
    <col min="3331" max="3335" width="9" customWidth="1"/>
    <col min="3336" max="3336" width="12" customWidth="1"/>
    <col min="3337" max="3341" width="9" customWidth="1"/>
    <col min="3342" max="3342" width="10.7109375" customWidth="1"/>
    <col min="3343" max="3347" width="9" customWidth="1"/>
    <col min="3348" max="3348" width="10.7109375" customWidth="1"/>
    <col min="3584" max="3585" width="9" customWidth="1"/>
    <col min="3586" max="3586" width="27.5703125" customWidth="1"/>
    <col min="3587" max="3591" width="9" customWidth="1"/>
    <col min="3592" max="3592" width="12" customWidth="1"/>
    <col min="3593" max="3597" width="9" customWidth="1"/>
    <col min="3598" max="3598" width="10.7109375" customWidth="1"/>
    <col min="3599" max="3603" width="9" customWidth="1"/>
    <col min="3604" max="3604" width="10.7109375" customWidth="1"/>
    <col min="3840" max="3841" width="9" customWidth="1"/>
    <col min="3842" max="3842" width="27.5703125" customWidth="1"/>
    <col min="3843" max="3847" width="9" customWidth="1"/>
    <col min="3848" max="3848" width="12" customWidth="1"/>
    <col min="3849" max="3853" width="9" customWidth="1"/>
    <col min="3854" max="3854" width="10.7109375" customWidth="1"/>
    <col min="3855" max="3859" width="9" customWidth="1"/>
    <col min="3860" max="3860" width="10.7109375" customWidth="1"/>
    <col min="4096" max="4097" width="9" customWidth="1"/>
    <col min="4098" max="4098" width="27.5703125" customWidth="1"/>
    <col min="4099" max="4103" width="9" customWidth="1"/>
    <col min="4104" max="4104" width="12" customWidth="1"/>
    <col min="4105" max="4109" width="9" customWidth="1"/>
    <col min="4110" max="4110" width="10.7109375" customWidth="1"/>
    <col min="4111" max="4115" width="9" customWidth="1"/>
    <col min="4116" max="4116" width="10.7109375" customWidth="1"/>
    <col min="4352" max="4353" width="9" customWidth="1"/>
    <col min="4354" max="4354" width="27.5703125" customWidth="1"/>
    <col min="4355" max="4359" width="9" customWidth="1"/>
    <col min="4360" max="4360" width="12" customWidth="1"/>
    <col min="4361" max="4365" width="9" customWidth="1"/>
    <col min="4366" max="4366" width="10.7109375" customWidth="1"/>
    <col min="4367" max="4371" width="9" customWidth="1"/>
    <col min="4372" max="4372" width="10.7109375" customWidth="1"/>
    <col min="4608" max="4609" width="9" customWidth="1"/>
    <col min="4610" max="4610" width="27.5703125" customWidth="1"/>
    <col min="4611" max="4615" width="9" customWidth="1"/>
    <col min="4616" max="4616" width="12" customWidth="1"/>
    <col min="4617" max="4621" width="9" customWidth="1"/>
    <col min="4622" max="4622" width="10.7109375" customWidth="1"/>
    <col min="4623" max="4627" width="9" customWidth="1"/>
    <col min="4628" max="4628" width="10.7109375" customWidth="1"/>
    <col min="4864" max="4865" width="9" customWidth="1"/>
    <col min="4866" max="4866" width="27.5703125" customWidth="1"/>
    <col min="4867" max="4871" width="9" customWidth="1"/>
    <col min="4872" max="4872" width="12" customWidth="1"/>
    <col min="4873" max="4877" width="9" customWidth="1"/>
    <col min="4878" max="4878" width="10.7109375" customWidth="1"/>
    <col min="4879" max="4883" width="9" customWidth="1"/>
    <col min="4884" max="4884" width="10.7109375" customWidth="1"/>
    <col min="5120" max="5121" width="9" customWidth="1"/>
    <col min="5122" max="5122" width="27.5703125" customWidth="1"/>
    <col min="5123" max="5127" width="9" customWidth="1"/>
    <col min="5128" max="5128" width="12" customWidth="1"/>
    <col min="5129" max="5133" width="9" customWidth="1"/>
    <col min="5134" max="5134" width="10.7109375" customWidth="1"/>
    <col min="5135" max="5139" width="9" customWidth="1"/>
    <col min="5140" max="5140" width="10.7109375" customWidth="1"/>
    <col min="5376" max="5377" width="9" customWidth="1"/>
    <col min="5378" max="5378" width="27.5703125" customWidth="1"/>
    <col min="5379" max="5383" width="9" customWidth="1"/>
    <col min="5384" max="5384" width="12" customWidth="1"/>
    <col min="5385" max="5389" width="9" customWidth="1"/>
    <col min="5390" max="5390" width="10.7109375" customWidth="1"/>
    <col min="5391" max="5395" width="9" customWidth="1"/>
    <col min="5396" max="5396" width="10.7109375" customWidth="1"/>
    <col min="5632" max="5633" width="9" customWidth="1"/>
    <col min="5634" max="5634" width="27.5703125" customWidth="1"/>
    <col min="5635" max="5639" width="9" customWidth="1"/>
    <col min="5640" max="5640" width="12" customWidth="1"/>
    <col min="5641" max="5645" width="9" customWidth="1"/>
    <col min="5646" max="5646" width="10.7109375" customWidth="1"/>
    <col min="5647" max="5651" width="9" customWidth="1"/>
    <col min="5652" max="5652" width="10.7109375" customWidth="1"/>
    <col min="5888" max="5889" width="9" customWidth="1"/>
    <col min="5890" max="5890" width="27.5703125" customWidth="1"/>
    <col min="5891" max="5895" width="9" customWidth="1"/>
    <col min="5896" max="5896" width="12" customWidth="1"/>
    <col min="5897" max="5901" width="9" customWidth="1"/>
    <col min="5902" max="5902" width="10.7109375" customWidth="1"/>
    <col min="5903" max="5907" width="9" customWidth="1"/>
    <col min="5908" max="5908" width="10.7109375" customWidth="1"/>
    <col min="6144" max="6145" width="9" customWidth="1"/>
    <col min="6146" max="6146" width="27.5703125" customWidth="1"/>
    <col min="6147" max="6151" width="9" customWidth="1"/>
    <col min="6152" max="6152" width="12" customWidth="1"/>
    <col min="6153" max="6157" width="9" customWidth="1"/>
    <col min="6158" max="6158" width="10.7109375" customWidth="1"/>
    <col min="6159" max="6163" width="9" customWidth="1"/>
    <col min="6164" max="6164" width="10.7109375" customWidth="1"/>
    <col min="6400" max="6401" width="9" customWidth="1"/>
    <col min="6402" max="6402" width="27.5703125" customWidth="1"/>
    <col min="6403" max="6407" width="9" customWidth="1"/>
    <col min="6408" max="6408" width="12" customWidth="1"/>
    <col min="6409" max="6413" width="9" customWidth="1"/>
    <col min="6414" max="6414" width="10.7109375" customWidth="1"/>
    <col min="6415" max="6419" width="9" customWidth="1"/>
    <col min="6420" max="6420" width="10.7109375" customWidth="1"/>
    <col min="6656" max="6657" width="9" customWidth="1"/>
    <col min="6658" max="6658" width="27.5703125" customWidth="1"/>
    <col min="6659" max="6663" width="9" customWidth="1"/>
    <col min="6664" max="6664" width="12" customWidth="1"/>
    <col min="6665" max="6669" width="9" customWidth="1"/>
    <col min="6670" max="6670" width="10.7109375" customWidth="1"/>
    <col min="6671" max="6675" width="9" customWidth="1"/>
    <col min="6676" max="6676" width="10.7109375" customWidth="1"/>
    <col min="6912" max="6913" width="9" customWidth="1"/>
    <col min="6914" max="6914" width="27.5703125" customWidth="1"/>
    <col min="6915" max="6919" width="9" customWidth="1"/>
    <col min="6920" max="6920" width="12" customWidth="1"/>
    <col min="6921" max="6925" width="9" customWidth="1"/>
    <col min="6926" max="6926" width="10.7109375" customWidth="1"/>
    <col min="6927" max="6931" width="9" customWidth="1"/>
    <col min="6932" max="6932" width="10.7109375" customWidth="1"/>
    <col min="7168" max="7169" width="9" customWidth="1"/>
    <col min="7170" max="7170" width="27.5703125" customWidth="1"/>
    <col min="7171" max="7175" width="9" customWidth="1"/>
    <col min="7176" max="7176" width="12" customWidth="1"/>
    <col min="7177" max="7181" width="9" customWidth="1"/>
    <col min="7182" max="7182" width="10.7109375" customWidth="1"/>
    <col min="7183" max="7187" width="9" customWidth="1"/>
    <col min="7188" max="7188" width="10.7109375" customWidth="1"/>
    <col min="7424" max="7425" width="9" customWidth="1"/>
    <col min="7426" max="7426" width="27.5703125" customWidth="1"/>
    <col min="7427" max="7431" width="9" customWidth="1"/>
    <col min="7432" max="7432" width="12" customWidth="1"/>
    <col min="7433" max="7437" width="9" customWidth="1"/>
    <col min="7438" max="7438" width="10.7109375" customWidth="1"/>
    <col min="7439" max="7443" width="9" customWidth="1"/>
    <col min="7444" max="7444" width="10.7109375" customWidth="1"/>
    <col min="7680" max="7681" width="9" customWidth="1"/>
    <col min="7682" max="7682" width="27.5703125" customWidth="1"/>
    <col min="7683" max="7687" width="9" customWidth="1"/>
    <col min="7688" max="7688" width="12" customWidth="1"/>
    <col min="7689" max="7693" width="9" customWidth="1"/>
    <col min="7694" max="7694" width="10.7109375" customWidth="1"/>
    <col min="7695" max="7699" width="9" customWidth="1"/>
    <col min="7700" max="7700" width="10.7109375" customWidth="1"/>
    <col min="7936" max="7937" width="9" customWidth="1"/>
    <col min="7938" max="7938" width="27.5703125" customWidth="1"/>
    <col min="7939" max="7943" width="9" customWidth="1"/>
    <col min="7944" max="7944" width="12" customWidth="1"/>
    <col min="7945" max="7949" width="9" customWidth="1"/>
    <col min="7950" max="7950" width="10.7109375" customWidth="1"/>
    <col min="7951" max="7955" width="9" customWidth="1"/>
    <col min="7956" max="7956" width="10.7109375" customWidth="1"/>
    <col min="8192" max="8193" width="9" customWidth="1"/>
    <col min="8194" max="8194" width="27.5703125" customWidth="1"/>
    <col min="8195" max="8199" width="9" customWidth="1"/>
    <col min="8200" max="8200" width="12" customWidth="1"/>
    <col min="8201" max="8205" width="9" customWidth="1"/>
    <col min="8206" max="8206" width="10.7109375" customWidth="1"/>
    <col min="8207" max="8211" width="9" customWidth="1"/>
    <col min="8212" max="8212" width="10.7109375" customWidth="1"/>
    <col min="8448" max="8449" width="9" customWidth="1"/>
    <col min="8450" max="8450" width="27.5703125" customWidth="1"/>
    <col min="8451" max="8455" width="9" customWidth="1"/>
    <col min="8456" max="8456" width="12" customWidth="1"/>
    <col min="8457" max="8461" width="9" customWidth="1"/>
    <col min="8462" max="8462" width="10.7109375" customWidth="1"/>
    <col min="8463" max="8467" width="9" customWidth="1"/>
    <col min="8468" max="8468" width="10.7109375" customWidth="1"/>
    <col min="8704" max="8705" width="9" customWidth="1"/>
    <col min="8706" max="8706" width="27.5703125" customWidth="1"/>
    <col min="8707" max="8711" width="9" customWidth="1"/>
    <col min="8712" max="8712" width="12" customWidth="1"/>
    <col min="8713" max="8717" width="9" customWidth="1"/>
    <col min="8718" max="8718" width="10.7109375" customWidth="1"/>
    <col min="8719" max="8723" width="9" customWidth="1"/>
    <col min="8724" max="8724" width="10.7109375" customWidth="1"/>
    <col min="8960" max="8961" width="9" customWidth="1"/>
    <col min="8962" max="8962" width="27.5703125" customWidth="1"/>
    <col min="8963" max="8967" width="9" customWidth="1"/>
    <col min="8968" max="8968" width="12" customWidth="1"/>
    <col min="8969" max="8973" width="9" customWidth="1"/>
    <col min="8974" max="8974" width="10.7109375" customWidth="1"/>
    <col min="8975" max="8979" width="9" customWidth="1"/>
    <col min="8980" max="8980" width="10.7109375" customWidth="1"/>
    <col min="9216" max="9217" width="9" customWidth="1"/>
    <col min="9218" max="9218" width="27.5703125" customWidth="1"/>
    <col min="9219" max="9223" width="9" customWidth="1"/>
    <col min="9224" max="9224" width="12" customWidth="1"/>
    <col min="9225" max="9229" width="9" customWidth="1"/>
    <col min="9230" max="9230" width="10.7109375" customWidth="1"/>
    <col min="9231" max="9235" width="9" customWidth="1"/>
    <col min="9236" max="9236" width="10.7109375" customWidth="1"/>
    <col min="9472" max="9473" width="9" customWidth="1"/>
    <col min="9474" max="9474" width="27.5703125" customWidth="1"/>
    <col min="9475" max="9479" width="9" customWidth="1"/>
    <col min="9480" max="9480" width="12" customWidth="1"/>
    <col min="9481" max="9485" width="9" customWidth="1"/>
    <col min="9486" max="9486" width="10.7109375" customWidth="1"/>
    <col min="9487" max="9491" width="9" customWidth="1"/>
    <col min="9492" max="9492" width="10.7109375" customWidth="1"/>
    <col min="9728" max="9729" width="9" customWidth="1"/>
    <col min="9730" max="9730" width="27.5703125" customWidth="1"/>
    <col min="9731" max="9735" width="9" customWidth="1"/>
    <col min="9736" max="9736" width="12" customWidth="1"/>
    <col min="9737" max="9741" width="9" customWidth="1"/>
    <col min="9742" max="9742" width="10.7109375" customWidth="1"/>
    <col min="9743" max="9747" width="9" customWidth="1"/>
    <col min="9748" max="9748" width="10.7109375" customWidth="1"/>
    <col min="9984" max="9985" width="9" customWidth="1"/>
    <col min="9986" max="9986" width="27.5703125" customWidth="1"/>
    <col min="9987" max="9991" width="9" customWidth="1"/>
    <col min="9992" max="9992" width="12" customWidth="1"/>
    <col min="9993" max="9997" width="9" customWidth="1"/>
    <col min="9998" max="9998" width="10.7109375" customWidth="1"/>
    <col min="9999" max="10003" width="9" customWidth="1"/>
    <col min="10004" max="10004" width="10.7109375" customWidth="1"/>
    <col min="10240" max="10241" width="9" customWidth="1"/>
    <col min="10242" max="10242" width="27.5703125" customWidth="1"/>
    <col min="10243" max="10247" width="9" customWidth="1"/>
    <col min="10248" max="10248" width="12" customWidth="1"/>
    <col min="10249" max="10253" width="9" customWidth="1"/>
    <col min="10254" max="10254" width="10.7109375" customWidth="1"/>
    <col min="10255" max="10259" width="9" customWidth="1"/>
    <col min="10260" max="10260" width="10.7109375" customWidth="1"/>
    <col min="10496" max="10497" width="9" customWidth="1"/>
    <col min="10498" max="10498" width="27.5703125" customWidth="1"/>
    <col min="10499" max="10503" width="9" customWidth="1"/>
    <col min="10504" max="10504" width="12" customWidth="1"/>
    <col min="10505" max="10509" width="9" customWidth="1"/>
    <col min="10510" max="10510" width="10.7109375" customWidth="1"/>
    <col min="10511" max="10515" width="9" customWidth="1"/>
    <col min="10516" max="10516" width="10.7109375" customWidth="1"/>
    <col min="10752" max="10753" width="9" customWidth="1"/>
    <col min="10754" max="10754" width="27.5703125" customWidth="1"/>
    <col min="10755" max="10759" width="9" customWidth="1"/>
    <col min="10760" max="10760" width="12" customWidth="1"/>
    <col min="10761" max="10765" width="9" customWidth="1"/>
    <col min="10766" max="10766" width="10.7109375" customWidth="1"/>
    <col min="10767" max="10771" width="9" customWidth="1"/>
    <col min="10772" max="10772" width="10.7109375" customWidth="1"/>
    <col min="11008" max="11009" width="9" customWidth="1"/>
    <col min="11010" max="11010" width="27.5703125" customWidth="1"/>
    <col min="11011" max="11015" width="9" customWidth="1"/>
    <col min="11016" max="11016" width="12" customWidth="1"/>
    <col min="11017" max="11021" width="9" customWidth="1"/>
    <col min="11022" max="11022" width="10.7109375" customWidth="1"/>
    <col min="11023" max="11027" width="9" customWidth="1"/>
    <col min="11028" max="11028" width="10.7109375" customWidth="1"/>
    <col min="11264" max="11265" width="9" customWidth="1"/>
    <col min="11266" max="11266" width="27.5703125" customWidth="1"/>
    <col min="11267" max="11271" width="9" customWidth="1"/>
    <col min="11272" max="11272" width="12" customWidth="1"/>
    <col min="11273" max="11277" width="9" customWidth="1"/>
    <col min="11278" max="11278" width="10.7109375" customWidth="1"/>
    <col min="11279" max="11283" width="9" customWidth="1"/>
    <col min="11284" max="11284" width="10.7109375" customWidth="1"/>
    <col min="11520" max="11521" width="9" customWidth="1"/>
    <col min="11522" max="11522" width="27.5703125" customWidth="1"/>
    <col min="11523" max="11527" width="9" customWidth="1"/>
    <col min="11528" max="11528" width="12" customWidth="1"/>
    <col min="11529" max="11533" width="9" customWidth="1"/>
    <col min="11534" max="11534" width="10.7109375" customWidth="1"/>
    <col min="11535" max="11539" width="9" customWidth="1"/>
    <col min="11540" max="11540" width="10.7109375" customWidth="1"/>
    <col min="11776" max="11777" width="9" customWidth="1"/>
    <col min="11778" max="11778" width="27.5703125" customWidth="1"/>
    <col min="11779" max="11783" width="9" customWidth="1"/>
    <col min="11784" max="11784" width="12" customWidth="1"/>
    <col min="11785" max="11789" width="9" customWidth="1"/>
    <col min="11790" max="11790" width="10.7109375" customWidth="1"/>
    <col min="11791" max="11795" width="9" customWidth="1"/>
    <col min="11796" max="11796" width="10.7109375" customWidth="1"/>
    <col min="12032" max="12033" width="9" customWidth="1"/>
    <col min="12034" max="12034" width="27.5703125" customWidth="1"/>
    <col min="12035" max="12039" width="9" customWidth="1"/>
    <col min="12040" max="12040" width="12" customWidth="1"/>
    <col min="12041" max="12045" width="9" customWidth="1"/>
    <col min="12046" max="12046" width="10.7109375" customWidth="1"/>
    <col min="12047" max="12051" width="9" customWidth="1"/>
    <col min="12052" max="12052" width="10.7109375" customWidth="1"/>
    <col min="12288" max="12289" width="9" customWidth="1"/>
    <col min="12290" max="12290" width="27.5703125" customWidth="1"/>
    <col min="12291" max="12295" width="9" customWidth="1"/>
    <col min="12296" max="12296" width="12" customWidth="1"/>
    <col min="12297" max="12301" width="9" customWidth="1"/>
    <col min="12302" max="12302" width="10.7109375" customWidth="1"/>
    <col min="12303" max="12307" width="9" customWidth="1"/>
    <col min="12308" max="12308" width="10.7109375" customWidth="1"/>
    <col min="12544" max="12545" width="9" customWidth="1"/>
    <col min="12546" max="12546" width="27.5703125" customWidth="1"/>
    <col min="12547" max="12551" width="9" customWidth="1"/>
    <col min="12552" max="12552" width="12" customWidth="1"/>
    <col min="12553" max="12557" width="9" customWidth="1"/>
    <col min="12558" max="12558" width="10.7109375" customWidth="1"/>
    <col min="12559" max="12563" width="9" customWidth="1"/>
    <col min="12564" max="12564" width="10.7109375" customWidth="1"/>
    <col min="12800" max="12801" width="9" customWidth="1"/>
    <col min="12802" max="12802" width="27.5703125" customWidth="1"/>
    <col min="12803" max="12807" width="9" customWidth="1"/>
    <col min="12808" max="12808" width="12" customWidth="1"/>
    <col min="12809" max="12813" width="9" customWidth="1"/>
    <col min="12814" max="12814" width="10.7109375" customWidth="1"/>
    <col min="12815" max="12819" width="9" customWidth="1"/>
    <col min="12820" max="12820" width="10.7109375" customWidth="1"/>
    <col min="13056" max="13057" width="9" customWidth="1"/>
    <col min="13058" max="13058" width="27.5703125" customWidth="1"/>
    <col min="13059" max="13063" width="9" customWidth="1"/>
    <col min="13064" max="13064" width="12" customWidth="1"/>
    <col min="13065" max="13069" width="9" customWidth="1"/>
    <col min="13070" max="13070" width="10.7109375" customWidth="1"/>
    <col min="13071" max="13075" width="9" customWidth="1"/>
    <col min="13076" max="13076" width="10.7109375" customWidth="1"/>
    <col min="13312" max="13313" width="9" customWidth="1"/>
    <col min="13314" max="13314" width="27.5703125" customWidth="1"/>
    <col min="13315" max="13319" width="9" customWidth="1"/>
    <col min="13320" max="13320" width="12" customWidth="1"/>
    <col min="13321" max="13325" width="9" customWidth="1"/>
    <col min="13326" max="13326" width="10.7109375" customWidth="1"/>
    <col min="13327" max="13331" width="9" customWidth="1"/>
    <col min="13332" max="13332" width="10.7109375" customWidth="1"/>
    <col min="13568" max="13569" width="9" customWidth="1"/>
    <col min="13570" max="13570" width="27.5703125" customWidth="1"/>
    <col min="13571" max="13575" width="9" customWidth="1"/>
    <col min="13576" max="13576" width="12" customWidth="1"/>
    <col min="13577" max="13581" width="9" customWidth="1"/>
    <col min="13582" max="13582" width="10.7109375" customWidth="1"/>
    <col min="13583" max="13587" width="9" customWidth="1"/>
    <col min="13588" max="13588" width="10.7109375" customWidth="1"/>
    <col min="13824" max="13825" width="9" customWidth="1"/>
    <col min="13826" max="13826" width="27.5703125" customWidth="1"/>
    <col min="13827" max="13831" width="9" customWidth="1"/>
    <col min="13832" max="13832" width="12" customWidth="1"/>
    <col min="13833" max="13837" width="9" customWidth="1"/>
    <col min="13838" max="13838" width="10.7109375" customWidth="1"/>
    <col min="13839" max="13843" width="9" customWidth="1"/>
    <col min="13844" max="13844" width="10.7109375" customWidth="1"/>
    <col min="14080" max="14081" width="9" customWidth="1"/>
    <col min="14082" max="14082" width="27.5703125" customWidth="1"/>
    <col min="14083" max="14087" width="9" customWidth="1"/>
    <col min="14088" max="14088" width="12" customWidth="1"/>
    <col min="14089" max="14093" width="9" customWidth="1"/>
    <col min="14094" max="14094" width="10.7109375" customWidth="1"/>
    <col min="14095" max="14099" width="9" customWidth="1"/>
    <col min="14100" max="14100" width="10.7109375" customWidth="1"/>
    <col min="14336" max="14337" width="9" customWidth="1"/>
    <col min="14338" max="14338" width="27.5703125" customWidth="1"/>
    <col min="14339" max="14343" width="9" customWidth="1"/>
    <col min="14344" max="14344" width="12" customWidth="1"/>
    <col min="14345" max="14349" width="9" customWidth="1"/>
    <col min="14350" max="14350" width="10.7109375" customWidth="1"/>
    <col min="14351" max="14355" width="9" customWidth="1"/>
    <col min="14356" max="14356" width="10.7109375" customWidth="1"/>
    <col min="14592" max="14593" width="9" customWidth="1"/>
    <col min="14594" max="14594" width="27.5703125" customWidth="1"/>
    <col min="14595" max="14599" width="9" customWidth="1"/>
    <col min="14600" max="14600" width="12" customWidth="1"/>
    <col min="14601" max="14605" width="9" customWidth="1"/>
    <col min="14606" max="14606" width="10.7109375" customWidth="1"/>
    <col min="14607" max="14611" width="9" customWidth="1"/>
    <col min="14612" max="14612" width="10.7109375" customWidth="1"/>
    <col min="14848" max="14849" width="9" customWidth="1"/>
    <col min="14850" max="14850" width="27.5703125" customWidth="1"/>
    <col min="14851" max="14855" width="9" customWidth="1"/>
    <col min="14856" max="14856" width="12" customWidth="1"/>
    <col min="14857" max="14861" width="9" customWidth="1"/>
    <col min="14862" max="14862" width="10.7109375" customWidth="1"/>
    <col min="14863" max="14867" width="9" customWidth="1"/>
    <col min="14868" max="14868" width="10.7109375" customWidth="1"/>
    <col min="15104" max="15105" width="9" customWidth="1"/>
    <col min="15106" max="15106" width="27.5703125" customWidth="1"/>
    <col min="15107" max="15111" width="9" customWidth="1"/>
    <col min="15112" max="15112" width="12" customWidth="1"/>
    <col min="15113" max="15117" width="9" customWidth="1"/>
    <col min="15118" max="15118" width="10.7109375" customWidth="1"/>
    <col min="15119" max="15123" width="9" customWidth="1"/>
    <col min="15124" max="15124" width="10.7109375" customWidth="1"/>
    <col min="15360" max="15361" width="9" customWidth="1"/>
    <col min="15362" max="15362" width="27.5703125" customWidth="1"/>
    <col min="15363" max="15367" width="9" customWidth="1"/>
    <col min="15368" max="15368" width="12" customWidth="1"/>
    <col min="15369" max="15373" width="9" customWidth="1"/>
    <col min="15374" max="15374" width="10.7109375" customWidth="1"/>
    <col min="15375" max="15379" width="9" customWidth="1"/>
    <col min="15380" max="15380" width="10.7109375" customWidth="1"/>
    <col min="15616" max="15617" width="9" customWidth="1"/>
    <col min="15618" max="15618" width="27.5703125" customWidth="1"/>
    <col min="15619" max="15623" width="9" customWidth="1"/>
    <col min="15624" max="15624" width="12" customWidth="1"/>
    <col min="15625" max="15629" width="9" customWidth="1"/>
    <col min="15630" max="15630" width="10.7109375" customWidth="1"/>
    <col min="15631" max="15635" width="9" customWidth="1"/>
    <col min="15636" max="15636" width="10.7109375" customWidth="1"/>
    <col min="15872" max="15873" width="9" customWidth="1"/>
    <col min="15874" max="15874" width="27.5703125" customWidth="1"/>
    <col min="15875" max="15879" width="9" customWidth="1"/>
    <col min="15880" max="15880" width="12" customWidth="1"/>
    <col min="15881" max="15885" width="9" customWidth="1"/>
    <col min="15886" max="15886" width="10.7109375" customWidth="1"/>
    <col min="15887" max="15891" width="9" customWidth="1"/>
    <col min="15892" max="15892" width="10.7109375" customWidth="1"/>
    <col min="16128" max="16129" width="9" customWidth="1"/>
    <col min="16130" max="16130" width="27.5703125" customWidth="1"/>
    <col min="16131" max="16135" width="9" customWidth="1"/>
    <col min="16136" max="16136" width="12" customWidth="1"/>
    <col min="16137" max="16141" width="9" customWidth="1"/>
    <col min="16142" max="16142" width="10.7109375" customWidth="1"/>
    <col min="16143" max="16147" width="9" customWidth="1"/>
    <col min="16148" max="16148" width="10.7109375" customWidth="1"/>
  </cols>
  <sheetData>
    <row r="1" spans="1:20" s="1" customFormat="1" ht="39" customHeight="1" x14ac:dyDescent="0.25">
      <c r="P1" s="356" t="s">
        <v>378</v>
      </c>
      <c r="Q1" s="356"/>
      <c r="R1" s="356"/>
      <c r="S1" s="356"/>
      <c r="T1" s="356"/>
    </row>
    <row r="2" spans="1:20" s="1" customFormat="1" ht="36.75" customHeight="1" x14ac:dyDescent="0.25">
      <c r="A2" s="377" t="s">
        <v>153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</row>
    <row r="3" spans="1:20" s="1" customFormat="1" ht="36" customHeight="1" x14ac:dyDescent="0.25">
      <c r="A3" s="365" t="s">
        <v>76</v>
      </c>
      <c r="B3" s="365" t="s">
        <v>77</v>
      </c>
      <c r="C3" s="378" t="s">
        <v>154</v>
      </c>
      <c r="D3" s="378"/>
      <c r="E3" s="378"/>
      <c r="F3" s="378"/>
      <c r="G3" s="378"/>
      <c r="H3" s="379" t="s">
        <v>79</v>
      </c>
      <c r="I3" s="381" t="s">
        <v>155</v>
      </c>
      <c r="J3" s="381"/>
      <c r="K3" s="381"/>
      <c r="L3" s="381"/>
      <c r="M3" s="381"/>
      <c r="N3" s="382" t="s">
        <v>79</v>
      </c>
      <c r="O3" s="384" t="s">
        <v>156</v>
      </c>
      <c r="P3" s="384"/>
      <c r="Q3" s="384"/>
      <c r="R3" s="384"/>
      <c r="S3" s="384"/>
      <c r="T3" s="385" t="s">
        <v>79</v>
      </c>
    </row>
    <row r="4" spans="1:20" s="1" customFormat="1" ht="56.25" x14ac:dyDescent="0.25">
      <c r="A4" s="366"/>
      <c r="B4" s="366"/>
      <c r="C4" s="8" t="s">
        <v>83</v>
      </c>
      <c r="D4" s="8" t="s">
        <v>84</v>
      </c>
      <c r="E4" s="8" t="s">
        <v>85</v>
      </c>
      <c r="F4" s="8" t="s">
        <v>86</v>
      </c>
      <c r="G4" s="8" t="s">
        <v>157</v>
      </c>
      <c r="H4" s="380"/>
      <c r="I4" s="8" t="s">
        <v>83</v>
      </c>
      <c r="J4" s="8" t="s">
        <v>84</v>
      </c>
      <c r="K4" s="8" t="s">
        <v>85</v>
      </c>
      <c r="L4" s="8" t="s">
        <v>86</v>
      </c>
      <c r="M4" s="8" t="s">
        <v>157</v>
      </c>
      <c r="N4" s="383"/>
      <c r="O4" s="8" t="s">
        <v>83</v>
      </c>
      <c r="P4" s="8" t="s">
        <v>84</v>
      </c>
      <c r="Q4" s="8" t="s">
        <v>85</v>
      </c>
      <c r="R4" s="8" t="s">
        <v>86</v>
      </c>
      <c r="S4" s="8" t="s">
        <v>157</v>
      </c>
      <c r="T4" s="386"/>
    </row>
    <row r="5" spans="1:20" ht="26.25" x14ac:dyDescent="0.25">
      <c r="A5" s="77" t="s">
        <v>92</v>
      </c>
      <c r="B5" s="77" t="s">
        <v>11</v>
      </c>
      <c r="C5" s="78">
        <v>52840</v>
      </c>
      <c r="D5" s="78">
        <v>16389</v>
      </c>
      <c r="E5" s="78">
        <v>27745</v>
      </c>
      <c r="F5" s="78">
        <v>2724</v>
      </c>
      <c r="G5" s="78">
        <v>13445</v>
      </c>
      <c r="H5" s="79">
        <v>113143</v>
      </c>
      <c r="I5" s="78">
        <v>158157</v>
      </c>
      <c r="J5" s="78">
        <v>49090</v>
      </c>
      <c r="K5" s="78">
        <v>83067</v>
      </c>
      <c r="L5" s="78">
        <v>8112</v>
      </c>
      <c r="M5" s="78">
        <v>40443</v>
      </c>
      <c r="N5" s="80">
        <v>338869</v>
      </c>
      <c r="O5" s="78">
        <v>210997</v>
      </c>
      <c r="P5" s="78">
        <v>65479</v>
      </c>
      <c r="Q5" s="78">
        <v>110812</v>
      </c>
      <c r="R5" s="78">
        <v>10836</v>
      </c>
      <c r="S5" s="78">
        <v>53888</v>
      </c>
      <c r="T5" s="81">
        <v>452012</v>
      </c>
    </row>
    <row r="6" spans="1:20" ht="26.25" x14ac:dyDescent="0.25">
      <c r="A6" s="77" t="s">
        <v>93</v>
      </c>
      <c r="B6" s="77" t="s">
        <v>12</v>
      </c>
      <c r="C6" s="78">
        <v>9793</v>
      </c>
      <c r="D6" s="78">
        <v>3207</v>
      </c>
      <c r="E6" s="78">
        <v>2199</v>
      </c>
      <c r="F6" s="78">
        <v>3960</v>
      </c>
      <c r="G6" s="78">
        <v>4709</v>
      </c>
      <c r="H6" s="79">
        <v>23868</v>
      </c>
      <c r="I6" s="78">
        <v>40080</v>
      </c>
      <c r="J6" s="78">
        <v>13188</v>
      </c>
      <c r="K6" s="78">
        <v>8983</v>
      </c>
      <c r="L6" s="78">
        <v>16268</v>
      </c>
      <c r="M6" s="78">
        <v>19170</v>
      </c>
      <c r="N6" s="80">
        <v>97689</v>
      </c>
      <c r="O6" s="78">
        <v>49873</v>
      </c>
      <c r="P6" s="78">
        <v>16395</v>
      </c>
      <c r="Q6" s="78">
        <v>11182</v>
      </c>
      <c r="R6" s="78">
        <v>20228</v>
      </c>
      <c r="S6" s="78">
        <v>23879</v>
      </c>
      <c r="T6" s="81">
        <v>121557</v>
      </c>
    </row>
    <row r="7" spans="1:20" x14ac:dyDescent="0.25">
      <c r="A7" s="77" t="s">
        <v>94</v>
      </c>
      <c r="B7" s="77" t="s">
        <v>13</v>
      </c>
      <c r="C7" s="78">
        <v>93785</v>
      </c>
      <c r="D7" s="78">
        <v>8945</v>
      </c>
      <c r="E7" s="78">
        <v>5422</v>
      </c>
      <c r="F7" s="78">
        <v>3314</v>
      </c>
      <c r="G7" s="78">
        <v>15703</v>
      </c>
      <c r="H7" s="79">
        <v>127169</v>
      </c>
      <c r="I7" s="78">
        <v>1153252</v>
      </c>
      <c r="J7" s="78">
        <v>110285</v>
      </c>
      <c r="K7" s="78">
        <v>66988</v>
      </c>
      <c r="L7" s="78">
        <v>40908</v>
      </c>
      <c r="M7" s="78">
        <v>193009</v>
      </c>
      <c r="N7" s="80">
        <v>1564442</v>
      </c>
      <c r="O7" s="78">
        <v>1247037</v>
      </c>
      <c r="P7" s="78">
        <v>119230</v>
      </c>
      <c r="Q7" s="78">
        <v>72410</v>
      </c>
      <c r="R7" s="78">
        <v>44222</v>
      </c>
      <c r="S7" s="78">
        <v>208712</v>
      </c>
      <c r="T7" s="81">
        <v>1691611</v>
      </c>
    </row>
    <row r="8" spans="1:20" x14ac:dyDescent="0.25">
      <c r="A8" s="77" t="s">
        <v>95</v>
      </c>
      <c r="B8" s="77" t="s">
        <v>14</v>
      </c>
      <c r="C8" s="78">
        <v>404736</v>
      </c>
      <c r="D8" s="78">
        <v>65850</v>
      </c>
      <c r="E8" s="78">
        <v>50749</v>
      </c>
      <c r="F8" s="78">
        <v>47130</v>
      </c>
      <c r="G8" s="78">
        <v>133652</v>
      </c>
      <c r="H8" s="79">
        <v>702117</v>
      </c>
      <c r="I8" s="78">
        <v>1230629</v>
      </c>
      <c r="J8" s="78">
        <v>200150</v>
      </c>
      <c r="K8" s="78">
        <v>153698</v>
      </c>
      <c r="L8" s="78">
        <v>142664</v>
      </c>
      <c r="M8" s="78">
        <v>404303</v>
      </c>
      <c r="N8" s="80">
        <v>2131444</v>
      </c>
      <c r="O8" s="78">
        <v>1635365</v>
      </c>
      <c r="P8" s="78">
        <v>266000</v>
      </c>
      <c r="Q8" s="78">
        <v>204447</v>
      </c>
      <c r="R8" s="78">
        <v>189794</v>
      </c>
      <c r="S8" s="78">
        <v>537955</v>
      </c>
      <c r="T8" s="81">
        <v>2833561</v>
      </c>
    </row>
    <row r="9" spans="1:20" x14ac:dyDescent="0.25">
      <c r="A9" s="77" t="s">
        <v>96</v>
      </c>
      <c r="B9" s="77" t="s">
        <v>15</v>
      </c>
      <c r="C9" s="78">
        <v>307883</v>
      </c>
      <c r="D9" s="78">
        <v>69428</v>
      </c>
      <c r="E9" s="78">
        <v>36247</v>
      </c>
      <c r="F9" s="78">
        <v>10687</v>
      </c>
      <c r="G9" s="78">
        <v>38096</v>
      </c>
      <c r="H9" s="79">
        <v>462341</v>
      </c>
      <c r="I9" s="78">
        <v>1871286</v>
      </c>
      <c r="J9" s="78">
        <v>423529</v>
      </c>
      <c r="K9" s="78">
        <v>221105</v>
      </c>
      <c r="L9" s="78">
        <v>64757</v>
      </c>
      <c r="M9" s="78">
        <v>233071</v>
      </c>
      <c r="N9" s="80">
        <v>2813748</v>
      </c>
      <c r="O9" s="78">
        <v>2179169</v>
      </c>
      <c r="P9" s="78">
        <v>492957</v>
      </c>
      <c r="Q9" s="78">
        <v>257352</v>
      </c>
      <c r="R9" s="78">
        <v>75444</v>
      </c>
      <c r="S9" s="78">
        <v>271167</v>
      </c>
      <c r="T9" s="81">
        <v>3276089</v>
      </c>
    </row>
    <row r="10" spans="1:20" x14ac:dyDescent="0.25">
      <c r="A10" s="77" t="s">
        <v>97</v>
      </c>
      <c r="B10" s="77" t="s">
        <v>16</v>
      </c>
      <c r="C10" s="78">
        <v>316775</v>
      </c>
      <c r="D10" s="78">
        <v>70253</v>
      </c>
      <c r="E10" s="78">
        <v>72023</v>
      </c>
      <c r="F10" s="78">
        <v>14789</v>
      </c>
      <c r="G10" s="78">
        <v>94678</v>
      </c>
      <c r="H10" s="79">
        <v>568518</v>
      </c>
      <c r="I10" s="78">
        <v>1294988</v>
      </c>
      <c r="J10" s="78">
        <v>287795</v>
      </c>
      <c r="K10" s="78">
        <v>294149</v>
      </c>
      <c r="L10" s="78">
        <v>60192</v>
      </c>
      <c r="M10" s="78">
        <v>386440</v>
      </c>
      <c r="N10" s="80">
        <v>2323564</v>
      </c>
      <c r="O10" s="78">
        <v>1611763</v>
      </c>
      <c r="P10" s="78">
        <v>358048</v>
      </c>
      <c r="Q10" s="78">
        <v>366172</v>
      </c>
      <c r="R10" s="78">
        <v>74981</v>
      </c>
      <c r="S10" s="78">
        <v>481118</v>
      </c>
      <c r="T10" s="81">
        <v>2892082</v>
      </c>
    </row>
    <row r="11" spans="1:20" x14ac:dyDescent="0.25">
      <c r="A11" s="77" t="s">
        <v>98</v>
      </c>
      <c r="B11" s="77" t="s">
        <v>17</v>
      </c>
      <c r="C11" s="78">
        <v>28586</v>
      </c>
      <c r="D11" s="78">
        <v>7258</v>
      </c>
      <c r="E11" s="78">
        <v>3211</v>
      </c>
      <c r="F11" s="78">
        <v>1731</v>
      </c>
      <c r="G11" s="78">
        <v>5682</v>
      </c>
      <c r="H11" s="79">
        <v>46468</v>
      </c>
      <c r="I11" s="78">
        <v>1372418</v>
      </c>
      <c r="J11" s="78">
        <v>347457</v>
      </c>
      <c r="K11" s="78">
        <v>154567</v>
      </c>
      <c r="L11" s="78">
        <v>82697</v>
      </c>
      <c r="M11" s="78">
        <v>272335</v>
      </c>
      <c r="N11" s="80">
        <v>2229474</v>
      </c>
      <c r="O11" s="78">
        <v>1401004</v>
      </c>
      <c r="P11" s="78">
        <v>354715</v>
      </c>
      <c r="Q11" s="78">
        <v>157778</v>
      </c>
      <c r="R11" s="78">
        <v>84428</v>
      </c>
      <c r="S11" s="78">
        <v>278017</v>
      </c>
      <c r="T11" s="81">
        <v>2275942</v>
      </c>
    </row>
    <row r="12" spans="1:20" ht="26.25" x14ac:dyDescent="0.25">
      <c r="A12" s="77" t="s">
        <v>99</v>
      </c>
      <c r="B12" s="77" t="s">
        <v>18</v>
      </c>
      <c r="C12" s="78">
        <v>181275</v>
      </c>
      <c r="D12" s="78">
        <v>142672</v>
      </c>
      <c r="E12" s="78">
        <v>53216</v>
      </c>
      <c r="F12" s="78">
        <v>12245</v>
      </c>
      <c r="G12" s="78">
        <v>44514</v>
      </c>
      <c r="H12" s="79">
        <v>433922</v>
      </c>
      <c r="I12" s="78">
        <v>1181748</v>
      </c>
      <c r="J12" s="78">
        <v>921589</v>
      </c>
      <c r="K12" s="78">
        <v>345220</v>
      </c>
      <c r="L12" s="78">
        <v>79764</v>
      </c>
      <c r="M12" s="78">
        <v>289815</v>
      </c>
      <c r="N12" s="80">
        <v>2818136</v>
      </c>
      <c r="O12" s="78">
        <v>1363023</v>
      </c>
      <c r="P12" s="78">
        <v>1064261</v>
      </c>
      <c r="Q12" s="78">
        <v>398436</v>
      </c>
      <c r="R12" s="78">
        <v>92009</v>
      </c>
      <c r="S12" s="78">
        <v>334329</v>
      </c>
      <c r="T12" s="81">
        <v>3252058</v>
      </c>
    </row>
    <row r="13" spans="1:20" x14ac:dyDescent="0.25">
      <c r="A13" s="77" t="s">
        <v>100</v>
      </c>
      <c r="B13" s="77" t="s">
        <v>20</v>
      </c>
      <c r="C13" s="78">
        <v>15530</v>
      </c>
      <c r="D13" s="78">
        <v>49747</v>
      </c>
      <c r="E13" s="78">
        <v>10715</v>
      </c>
      <c r="F13" s="78">
        <v>1522</v>
      </c>
      <c r="G13" s="78">
        <v>26279</v>
      </c>
      <c r="H13" s="79">
        <v>103793</v>
      </c>
      <c r="I13" s="78">
        <v>59585</v>
      </c>
      <c r="J13" s="78">
        <v>191112</v>
      </c>
      <c r="K13" s="78">
        <v>40928</v>
      </c>
      <c r="L13" s="78">
        <v>5785</v>
      </c>
      <c r="M13" s="78">
        <v>100947</v>
      </c>
      <c r="N13" s="80">
        <v>398357</v>
      </c>
      <c r="O13" s="78">
        <v>75115</v>
      </c>
      <c r="P13" s="78">
        <v>240859</v>
      </c>
      <c r="Q13" s="78">
        <v>51643</v>
      </c>
      <c r="R13" s="78">
        <v>7307</v>
      </c>
      <c r="S13" s="78">
        <v>127226</v>
      </c>
      <c r="T13" s="81">
        <v>502150</v>
      </c>
    </row>
    <row r="14" spans="1:20" x14ac:dyDescent="0.25">
      <c r="A14" s="77" t="s">
        <v>101</v>
      </c>
      <c r="B14" s="77" t="s">
        <v>21</v>
      </c>
      <c r="C14" s="78">
        <v>8786</v>
      </c>
      <c r="D14" s="78">
        <v>16337</v>
      </c>
      <c r="E14" s="78">
        <v>2958</v>
      </c>
      <c r="F14" s="78">
        <v>1091</v>
      </c>
      <c r="G14" s="78">
        <v>8711</v>
      </c>
      <c r="H14" s="79">
        <v>37883</v>
      </c>
      <c r="I14" s="78">
        <v>196977</v>
      </c>
      <c r="J14" s="78">
        <v>365366</v>
      </c>
      <c r="K14" s="78">
        <v>66218</v>
      </c>
      <c r="L14" s="78">
        <v>24402</v>
      </c>
      <c r="M14" s="78">
        <v>195378</v>
      </c>
      <c r="N14" s="80">
        <v>848341</v>
      </c>
      <c r="O14" s="78">
        <v>205763</v>
      </c>
      <c r="P14" s="78">
        <v>381703</v>
      </c>
      <c r="Q14" s="78">
        <v>69176</v>
      </c>
      <c r="R14" s="78">
        <v>25493</v>
      </c>
      <c r="S14" s="78">
        <v>204089</v>
      </c>
      <c r="T14" s="81">
        <v>886224</v>
      </c>
    </row>
    <row r="15" spans="1:20" x14ac:dyDescent="0.25">
      <c r="A15" s="77" t="s">
        <v>102</v>
      </c>
      <c r="B15" s="77" t="s">
        <v>22</v>
      </c>
      <c r="C15" s="78">
        <v>16737</v>
      </c>
      <c r="D15" s="78">
        <v>72586</v>
      </c>
      <c r="E15" s="78">
        <v>15522</v>
      </c>
      <c r="F15" s="78">
        <v>2281</v>
      </c>
      <c r="G15" s="78">
        <v>33930</v>
      </c>
      <c r="H15" s="79">
        <v>141056</v>
      </c>
      <c r="I15" s="78">
        <v>88449</v>
      </c>
      <c r="J15" s="78">
        <v>384022</v>
      </c>
      <c r="K15" s="78">
        <v>81717</v>
      </c>
      <c r="L15" s="78">
        <v>11629</v>
      </c>
      <c r="M15" s="78">
        <v>177925</v>
      </c>
      <c r="N15" s="80">
        <v>743742</v>
      </c>
      <c r="O15" s="78">
        <v>105186</v>
      </c>
      <c r="P15" s="78">
        <v>456608</v>
      </c>
      <c r="Q15" s="78">
        <v>97239</v>
      </c>
      <c r="R15" s="78">
        <v>13910</v>
      </c>
      <c r="S15" s="78">
        <v>211855</v>
      </c>
      <c r="T15" s="81">
        <v>884798</v>
      </c>
    </row>
    <row r="16" spans="1:20" x14ac:dyDescent="0.25">
      <c r="A16" s="77" t="s">
        <v>103</v>
      </c>
      <c r="B16" s="77" t="s">
        <v>23</v>
      </c>
      <c r="C16" s="78">
        <v>39817</v>
      </c>
      <c r="D16" s="78">
        <v>85435</v>
      </c>
      <c r="E16" s="78">
        <v>12111</v>
      </c>
      <c r="F16" s="78">
        <v>2606</v>
      </c>
      <c r="G16" s="78">
        <v>41630</v>
      </c>
      <c r="H16" s="79">
        <v>181599</v>
      </c>
      <c r="I16" s="78">
        <v>310740</v>
      </c>
      <c r="J16" s="78">
        <v>666348</v>
      </c>
      <c r="K16" s="78">
        <v>93769</v>
      </c>
      <c r="L16" s="78">
        <v>19964</v>
      </c>
      <c r="M16" s="78">
        <v>324077</v>
      </c>
      <c r="N16" s="80">
        <v>1414898</v>
      </c>
      <c r="O16" s="78">
        <v>350557</v>
      </c>
      <c r="P16" s="78">
        <v>751783</v>
      </c>
      <c r="Q16" s="78">
        <v>105880</v>
      </c>
      <c r="R16" s="78">
        <v>22570</v>
      </c>
      <c r="S16" s="78">
        <v>365707</v>
      </c>
      <c r="T16" s="81">
        <v>1596497</v>
      </c>
    </row>
    <row r="17" spans="1:20" x14ac:dyDescent="0.25">
      <c r="A17" s="77" t="s">
        <v>104</v>
      </c>
      <c r="B17" s="77" t="s">
        <v>19</v>
      </c>
      <c r="C17" s="78">
        <v>31137</v>
      </c>
      <c r="D17" s="78">
        <v>159835</v>
      </c>
      <c r="E17" s="78">
        <v>12443</v>
      </c>
      <c r="F17" s="78">
        <v>4021</v>
      </c>
      <c r="G17" s="78">
        <v>74862</v>
      </c>
      <c r="H17" s="79">
        <v>282298</v>
      </c>
      <c r="I17" s="78">
        <v>143821</v>
      </c>
      <c r="J17" s="78">
        <v>735387</v>
      </c>
      <c r="K17" s="78">
        <v>57140</v>
      </c>
      <c r="L17" s="78">
        <v>18368</v>
      </c>
      <c r="M17" s="78">
        <v>348621</v>
      </c>
      <c r="N17" s="80">
        <v>1303337</v>
      </c>
      <c r="O17" s="78">
        <v>174958</v>
      </c>
      <c r="P17" s="78">
        <v>895222</v>
      </c>
      <c r="Q17" s="78">
        <v>69583</v>
      </c>
      <c r="R17" s="78">
        <v>22389</v>
      </c>
      <c r="S17" s="78">
        <v>423483</v>
      </c>
      <c r="T17" s="81">
        <v>1585635</v>
      </c>
    </row>
    <row r="18" spans="1:20" x14ac:dyDescent="0.25">
      <c r="A18" s="77" t="s">
        <v>105</v>
      </c>
      <c r="B18" s="77" t="s">
        <v>25</v>
      </c>
      <c r="C18" s="78">
        <v>1133</v>
      </c>
      <c r="D18" s="78">
        <v>21605</v>
      </c>
      <c r="E18" s="78">
        <v>11837</v>
      </c>
      <c r="F18" s="82">
        <v>76</v>
      </c>
      <c r="G18" s="78">
        <v>6057</v>
      </c>
      <c r="H18" s="79">
        <v>40708</v>
      </c>
      <c r="I18" s="78">
        <v>22928</v>
      </c>
      <c r="J18" s="78">
        <v>433734</v>
      </c>
      <c r="K18" s="78">
        <v>237429</v>
      </c>
      <c r="L18" s="78">
        <v>1523</v>
      </c>
      <c r="M18" s="78">
        <v>122131</v>
      </c>
      <c r="N18" s="80">
        <v>817745</v>
      </c>
      <c r="O18" s="78">
        <v>24061</v>
      </c>
      <c r="P18" s="78">
        <v>455339</v>
      </c>
      <c r="Q18" s="78">
        <v>249266</v>
      </c>
      <c r="R18" s="78">
        <v>1599</v>
      </c>
      <c r="S18" s="78">
        <v>128188</v>
      </c>
      <c r="T18" s="81">
        <v>858453</v>
      </c>
    </row>
    <row r="19" spans="1:20" x14ac:dyDescent="0.25">
      <c r="A19" s="77" t="s">
        <v>106</v>
      </c>
      <c r="B19" s="77" t="s">
        <v>26</v>
      </c>
      <c r="C19" s="78">
        <v>186200</v>
      </c>
      <c r="D19" s="78">
        <v>2750</v>
      </c>
      <c r="E19" s="78">
        <v>10216</v>
      </c>
      <c r="F19" s="82">
        <v>174</v>
      </c>
      <c r="G19" s="78">
        <v>13636</v>
      </c>
      <c r="H19" s="79">
        <v>212976</v>
      </c>
      <c r="I19" s="78">
        <v>611867</v>
      </c>
      <c r="J19" s="78">
        <v>8841</v>
      </c>
      <c r="K19" s="78">
        <v>33228</v>
      </c>
      <c r="L19" s="82">
        <v>568</v>
      </c>
      <c r="M19" s="78">
        <v>43664</v>
      </c>
      <c r="N19" s="80">
        <v>698168</v>
      </c>
      <c r="O19" s="78">
        <v>798067</v>
      </c>
      <c r="P19" s="78">
        <v>11591</v>
      </c>
      <c r="Q19" s="78">
        <v>43444</v>
      </c>
      <c r="R19" s="82">
        <v>742</v>
      </c>
      <c r="S19" s="78">
        <v>57300</v>
      </c>
      <c r="T19" s="81">
        <v>911144</v>
      </c>
    </row>
    <row r="20" spans="1:20" x14ac:dyDescent="0.25">
      <c r="A20" s="77" t="s">
        <v>107</v>
      </c>
      <c r="B20" s="77" t="s">
        <v>27</v>
      </c>
      <c r="C20" s="78">
        <v>12605</v>
      </c>
      <c r="D20" s="78">
        <v>108319</v>
      </c>
      <c r="E20" s="78">
        <v>1435</v>
      </c>
      <c r="F20" s="78">
        <v>97188</v>
      </c>
      <c r="G20" s="78">
        <v>28559</v>
      </c>
      <c r="H20" s="79">
        <v>248106</v>
      </c>
      <c r="I20" s="78">
        <v>34115</v>
      </c>
      <c r="J20" s="78">
        <v>295603</v>
      </c>
      <c r="K20" s="78">
        <v>3853</v>
      </c>
      <c r="L20" s="78">
        <v>263937</v>
      </c>
      <c r="M20" s="78">
        <v>77594</v>
      </c>
      <c r="N20" s="80">
        <v>675102</v>
      </c>
      <c r="O20" s="78">
        <v>46720</v>
      </c>
      <c r="P20" s="78">
        <v>403922</v>
      </c>
      <c r="Q20" s="78">
        <v>5288</v>
      </c>
      <c r="R20" s="78">
        <v>361125</v>
      </c>
      <c r="S20" s="78">
        <v>106153</v>
      </c>
      <c r="T20" s="81">
        <v>923208</v>
      </c>
    </row>
    <row r="21" spans="1:20" x14ac:dyDescent="0.25">
      <c r="A21" s="77" t="s">
        <v>108</v>
      </c>
      <c r="B21" s="77" t="s">
        <v>28</v>
      </c>
      <c r="C21" s="78">
        <v>23732</v>
      </c>
      <c r="D21" s="78">
        <v>142046</v>
      </c>
      <c r="E21" s="82">
        <v>993</v>
      </c>
      <c r="F21" s="78">
        <v>145582</v>
      </c>
      <c r="G21" s="78">
        <v>43795</v>
      </c>
      <c r="H21" s="79">
        <v>356148</v>
      </c>
      <c r="I21" s="78">
        <v>69077</v>
      </c>
      <c r="J21" s="78">
        <v>426102</v>
      </c>
      <c r="K21" s="78">
        <v>2826</v>
      </c>
      <c r="L21" s="78">
        <v>414824</v>
      </c>
      <c r="M21" s="78">
        <v>126655</v>
      </c>
      <c r="N21" s="80">
        <v>1039484</v>
      </c>
      <c r="O21" s="78">
        <v>92809</v>
      </c>
      <c r="P21" s="78">
        <v>568148</v>
      </c>
      <c r="Q21" s="78">
        <v>3819</v>
      </c>
      <c r="R21" s="78">
        <v>560406</v>
      </c>
      <c r="S21" s="78">
        <v>170450</v>
      </c>
      <c r="T21" s="81">
        <v>1395632</v>
      </c>
    </row>
    <row r="22" spans="1:20" x14ac:dyDescent="0.25">
      <c r="A22" s="77" t="s">
        <v>109</v>
      </c>
      <c r="B22" s="77" t="s">
        <v>30</v>
      </c>
      <c r="C22" s="82">
        <v>360</v>
      </c>
      <c r="D22" s="78">
        <v>1210</v>
      </c>
      <c r="E22" s="82">
        <v>781</v>
      </c>
      <c r="F22" s="78">
        <v>104827</v>
      </c>
      <c r="G22" s="78">
        <v>62815</v>
      </c>
      <c r="H22" s="79">
        <v>169993</v>
      </c>
      <c r="I22" s="78">
        <v>1330</v>
      </c>
      <c r="J22" s="78">
        <v>4627</v>
      </c>
      <c r="K22" s="78">
        <v>2882</v>
      </c>
      <c r="L22" s="78">
        <v>388473</v>
      </c>
      <c r="M22" s="78">
        <v>233832</v>
      </c>
      <c r="N22" s="80">
        <v>631144</v>
      </c>
      <c r="O22" s="78">
        <v>1690</v>
      </c>
      <c r="P22" s="78">
        <v>5837</v>
      </c>
      <c r="Q22" s="78">
        <v>3663</v>
      </c>
      <c r="R22" s="78">
        <v>493300</v>
      </c>
      <c r="S22" s="78">
        <v>296647</v>
      </c>
      <c r="T22" s="81">
        <v>801137</v>
      </c>
    </row>
    <row r="23" spans="1:20" x14ac:dyDescent="0.25">
      <c r="A23" s="77" t="s">
        <v>110</v>
      </c>
      <c r="B23" s="77" t="s">
        <v>31</v>
      </c>
      <c r="C23" s="78">
        <v>1656</v>
      </c>
      <c r="D23" s="78">
        <v>127017</v>
      </c>
      <c r="E23" s="82">
        <v>547</v>
      </c>
      <c r="F23" s="82">
        <v>261</v>
      </c>
      <c r="G23" s="78">
        <v>19195</v>
      </c>
      <c r="H23" s="79">
        <v>148676</v>
      </c>
      <c r="I23" s="78">
        <v>6056</v>
      </c>
      <c r="J23" s="78">
        <v>457894</v>
      </c>
      <c r="K23" s="78">
        <v>1947</v>
      </c>
      <c r="L23" s="78">
        <v>1000</v>
      </c>
      <c r="M23" s="78">
        <v>70376</v>
      </c>
      <c r="N23" s="80">
        <v>537273</v>
      </c>
      <c r="O23" s="78">
        <v>7712</v>
      </c>
      <c r="P23" s="78">
        <v>584911</v>
      </c>
      <c r="Q23" s="78">
        <v>2494</v>
      </c>
      <c r="R23" s="78">
        <v>1261</v>
      </c>
      <c r="S23" s="78">
        <v>89571</v>
      </c>
      <c r="T23" s="81">
        <v>685949</v>
      </c>
    </row>
    <row r="24" spans="1:20" x14ac:dyDescent="0.25">
      <c r="A24" s="77" t="s">
        <v>111</v>
      </c>
      <c r="B24" s="77" t="s">
        <v>32</v>
      </c>
      <c r="C24" s="78">
        <v>1398</v>
      </c>
      <c r="D24" s="78">
        <v>1877</v>
      </c>
      <c r="E24" s="78">
        <v>36469</v>
      </c>
      <c r="F24" s="78">
        <v>4502</v>
      </c>
      <c r="G24" s="78">
        <v>61348</v>
      </c>
      <c r="H24" s="79">
        <v>105594</v>
      </c>
      <c r="I24" s="78">
        <v>7564</v>
      </c>
      <c r="J24" s="78">
        <v>10335</v>
      </c>
      <c r="K24" s="78">
        <v>201247</v>
      </c>
      <c r="L24" s="78">
        <v>24827</v>
      </c>
      <c r="M24" s="78">
        <v>339567</v>
      </c>
      <c r="N24" s="80">
        <v>583540</v>
      </c>
      <c r="O24" s="78">
        <v>8962</v>
      </c>
      <c r="P24" s="78">
        <v>12212</v>
      </c>
      <c r="Q24" s="78">
        <v>237716</v>
      </c>
      <c r="R24" s="78">
        <v>29329</v>
      </c>
      <c r="S24" s="78">
        <v>400915</v>
      </c>
      <c r="T24" s="81">
        <v>689134</v>
      </c>
    </row>
    <row r="25" spans="1:20" x14ac:dyDescent="0.25">
      <c r="A25" s="77" t="s">
        <v>112</v>
      </c>
      <c r="B25" s="77" t="s">
        <v>33</v>
      </c>
      <c r="C25" s="78">
        <v>4074</v>
      </c>
      <c r="D25" s="78">
        <v>2450</v>
      </c>
      <c r="E25" s="78">
        <v>52032</v>
      </c>
      <c r="F25" s="78">
        <v>1312</v>
      </c>
      <c r="G25" s="78">
        <v>124126</v>
      </c>
      <c r="H25" s="79">
        <v>183994</v>
      </c>
      <c r="I25" s="78">
        <v>8564</v>
      </c>
      <c r="J25" s="78">
        <v>5191</v>
      </c>
      <c r="K25" s="78">
        <v>111828</v>
      </c>
      <c r="L25" s="78">
        <v>2581</v>
      </c>
      <c r="M25" s="78">
        <v>270319</v>
      </c>
      <c r="N25" s="80">
        <v>398483</v>
      </c>
      <c r="O25" s="78">
        <v>12638</v>
      </c>
      <c r="P25" s="78">
        <v>7641</v>
      </c>
      <c r="Q25" s="78">
        <v>163860</v>
      </c>
      <c r="R25" s="78">
        <v>3893</v>
      </c>
      <c r="S25" s="78">
        <v>394445</v>
      </c>
      <c r="T25" s="81">
        <v>582477</v>
      </c>
    </row>
    <row r="26" spans="1:20" x14ac:dyDescent="0.25">
      <c r="A26" s="77" t="s">
        <v>113</v>
      </c>
      <c r="B26" s="77" t="s">
        <v>34</v>
      </c>
      <c r="C26" s="82">
        <v>776</v>
      </c>
      <c r="D26" s="78">
        <v>1659</v>
      </c>
      <c r="E26" s="82">
        <v>329</v>
      </c>
      <c r="F26" s="78">
        <v>139595</v>
      </c>
      <c r="G26" s="78">
        <v>46523</v>
      </c>
      <c r="H26" s="79">
        <v>188882</v>
      </c>
      <c r="I26" s="78">
        <v>2082</v>
      </c>
      <c r="J26" s="78">
        <v>4515</v>
      </c>
      <c r="K26" s="82">
        <v>838</v>
      </c>
      <c r="L26" s="78">
        <v>372079</v>
      </c>
      <c r="M26" s="78">
        <v>122476</v>
      </c>
      <c r="N26" s="80">
        <v>501990</v>
      </c>
      <c r="O26" s="78">
        <v>2858</v>
      </c>
      <c r="P26" s="78">
        <v>6174</v>
      </c>
      <c r="Q26" s="78">
        <v>1167</v>
      </c>
      <c r="R26" s="78">
        <v>511674</v>
      </c>
      <c r="S26" s="78">
        <v>168999</v>
      </c>
      <c r="T26" s="81">
        <v>690872</v>
      </c>
    </row>
    <row r="27" spans="1:20" x14ac:dyDescent="0.25">
      <c r="A27" s="77" t="s">
        <v>114</v>
      </c>
      <c r="B27" s="77" t="s">
        <v>35</v>
      </c>
      <c r="C27" s="78">
        <v>49985</v>
      </c>
      <c r="D27" s="78">
        <v>1133</v>
      </c>
      <c r="E27" s="82">
        <v>742</v>
      </c>
      <c r="F27" s="82">
        <v>215</v>
      </c>
      <c r="G27" s="78">
        <v>1396</v>
      </c>
      <c r="H27" s="79">
        <v>53471</v>
      </c>
      <c r="I27" s="78">
        <v>404682</v>
      </c>
      <c r="J27" s="78">
        <v>9255</v>
      </c>
      <c r="K27" s="78">
        <v>5957</v>
      </c>
      <c r="L27" s="78">
        <v>1773</v>
      </c>
      <c r="M27" s="78">
        <v>11278</v>
      </c>
      <c r="N27" s="80">
        <v>432945</v>
      </c>
      <c r="O27" s="78">
        <v>454667</v>
      </c>
      <c r="P27" s="78">
        <v>10388</v>
      </c>
      <c r="Q27" s="78">
        <v>6699</v>
      </c>
      <c r="R27" s="78">
        <v>1988</v>
      </c>
      <c r="S27" s="78">
        <v>12674</v>
      </c>
      <c r="T27" s="81">
        <v>486416</v>
      </c>
    </row>
    <row r="28" spans="1:20" x14ac:dyDescent="0.25">
      <c r="A28" s="77" t="s">
        <v>115</v>
      </c>
      <c r="B28" s="77" t="s">
        <v>36</v>
      </c>
      <c r="C28" s="78">
        <v>272132</v>
      </c>
      <c r="D28" s="78">
        <v>9609</v>
      </c>
      <c r="E28" s="78">
        <v>24956</v>
      </c>
      <c r="F28" s="82">
        <v>505</v>
      </c>
      <c r="G28" s="78">
        <v>64661</v>
      </c>
      <c r="H28" s="79">
        <v>371863</v>
      </c>
      <c r="I28" s="78">
        <v>893292</v>
      </c>
      <c r="J28" s="78">
        <v>31714</v>
      </c>
      <c r="K28" s="78">
        <v>81435</v>
      </c>
      <c r="L28" s="78">
        <v>1595</v>
      </c>
      <c r="M28" s="78">
        <v>210994</v>
      </c>
      <c r="N28" s="80">
        <v>1219030</v>
      </c>
      <c r="O28" s="78">
        <v>1165424</v>
      </c>
      <c r="P28" s="78">
        <v>41323</v>
      </c>
      <c r="Q28" s="78">
        <v>106391</v>
      </c>
      <c r="R28" s="78">
        <v>2100</v>
      </c>
      <c r="S28" s="78">
        <v>275655</v>
      </c>
      <c r="T28" s="81">
        <v>1590893</v>
      </c>
    </row>
    <row r="29" spans="1:20" x14ac:dyDescent="0.25">
      <c r="A29" s="77" t="s">
        <v>116</v>
      </c>
      <c r="B29" s="77" t="s">
        <v>37</v>
      </c>
      <c r="C29" s="82">
        <v>943</v>
      </c>
      <c r="D29" s="78">
        <v>2382</v>
      </c>
      <c r="E29" s="82">
        <v>151</v>
      </c>
      <c r="F29" s="78">
        <v>24875</v>
      </c>
      <c r="G29" s="78">
        <v>18949</v>
      </c>
      <c r="H29" s="79">
        <v>47300</v>
      </c>
      <c r="I29" s="78">
        <v>7948</v>
      </c>
      <c r="J29" s="78">
        <v>19767</v>
      </c>
      <c r="K29" s="78">
        <v>1232</v>
      </c>
      <c r="L29" s="78">
        <v>206236</v>
      </c>
      <c r="M29" s="78">
        <v>157991</v>
      </c>
      <c r="N29" s="80">
        <v>393174</v>
      </c>
      <c r="O29" s="78">
        <v>8891</v>
      </c>
      <c r="P29" s="78">
        <v>22149</v>
      </c>
      <c r="Q29" s="78">
        <v>1383</v>
      </c>
      <c r="R29" s="78">
        <v>231111</v>
      </c>
      <c r="S29" s="78">
        <v>176940</v>
      </c>
      <c r="T29" s="81">
        <v>440474</v>
      </c>
    </row>
    <row r="30" spans="1:20" x14ac:dyDescent="0.25">
      <c r="A30" s="77" t="s">
        <v>117</v>
      </c>
      <c r="B30" s="77" t="s">
        <v>38</v>
      </c>
      <c r="C30" s="78">
        <v>3380</v>
      </c>
      <c r="D30" s="78">
        <v>151868</v>
      </c>
      <c r="E30" s="78">
        <v>1183</v>
      </c>
      <c r="F30" s="82">
        <v>233</v>
      </c>
      <c r="G30" s="78">
        <v>26564</v>
      </c>
      <c r="H30" s="79">
        <v>183228</v>
      </c>
      <c r="I30" s="78">
        <v>7731</v>
      </c>
      <c r="J30" s="78">
        <v>345774</v>
      </c>
      <c r="K30" s="78">
        <v>2799</v>
      </c>
      <c r="L30" s="82">
        <v>471</v>
      </c>
      <c r="M30" s="78">
        <v>60709</v>
      </c>
      <c r="N30" s="80">
        <v>417484</v>
      </c>
      <c r="O30" s="78">
        <v>11111</v>
      </c>
      <c r="P30" s="78">
        <v>497642</v>
      </c>
      <c r="Q30" s="78">
        <v>3982</v>
      </c>
      <c r="R30" s="82">
        <v>704</v>
      </c>
      <c r="S30" s="78">
        <v>87273</v>
      </c>
      <c r="T30" s="81">
        <v>600712</v>
      </c>
    </row>
    <row r="31" spans="1:20" x14ac:dyDescent="0.25">
      <c r="A31" s="77" t="s">
        <v>118</v>
      </c>
      <c r="B31" s="77" t="s">
        <v>39</v>
      </c>
      <c r="C31" s="78">
        <v>3775</v>
      </c>
      <c r="D31" s="78">
        <v>5938</v>
      </c>
      <c r="E31" s="78">
        <v>78299</v>
      </c>
      <c r="F31" s="82">
        <v>870</v>
      </c>
      <c r="G31" s="78">
        <v>106382</v>
      </c>
      <c r="H31" s="79">
        <v>195264</v>
      </c>
      <c r="I31" s="78">
        <v>12112</v>
      </c>
      <c r="J31" s="78">
        <v>18358</v>
      </c>
      <c r="K31" s="78">
        <v>251495</v>
      </c>
      <c r="L31" s="78">
        <v>2677</v>
      </c>
      <c r="M31" s="78">
        <v>340635</v>
      </c>
      <c r="N31" s="80">
        <v>625277</v>
      </c>
      <c r="O31" s="78">
        <v>15887</v>
      </c>
      <c r="P31" s="78">
        <v>24296</v>
      </c>
      <c r="Q31" s="78">
        <v>329794</v>
      </c>
      <c r="R31" s="78">
        <v>3547</v>
      </c>
      <c r="S31" s="78">
        <v>447017</v>
      </c>
      <c r="T31" s="81">
        <v>820541</v>
      </c>
    </row>
    <row r="32" spans="1:20" x14ac:dyDescent="0.25">
      <c r="A32" s="77" t="s">
        <v>119</v>
      </c>
      <c r="B32" s="77" t="s">
        <v>40</v>
      </c>
      <c r="C32" s="78">
        <v>6299</v>
      </c>
      <c r="D32" s="78">
        <v>180681</v>
      </c>
      <c r="E32" s="78">
        <v>2846</v>
      </c>
      <c r="F32" s="82">
        <v>316</v>
      </c>
      <c r="G32" s="78">
        <v>31416</v>
      </c>
      <c r="H32" s="79">
        <v>221558</v>
      </c>
      <c r="I32" s="78">
        <v>12801</v>
      </c>
      <c r="J32" s="78">
        <v>364367</v>
      </c>
      <c r="K32" s="78">
        <v>5763</v>
      </c>
      <c r="L32" s="82">
        <v>637</v>
      </c>
      <c r="M32" s="78">
        <v>64395</v>
      </c>
      <c r="N32" s="80">
        <v>447963</v>
      </c>
      <c r="O32" s="78">
        <v>19100</v>
      </c>
      <c r="P32" s="78">
        <v>545048</v>
      </c>
      <c r="Q32" s="78">
        <v>8609</v>
      </c>
      <c r="R32" s="82">
        <v>953</v>
      </c>
      <c r="S32" s="78">
        <v>95811</v>
      </c>
      <c r="T32" s="81">
        <v>669521</v>
      </c>
    </row>
    <row r="33" spans="1:20" x14ac:dyDescent="0.25">
      <c r="A33" s="77" t="s">
        <v>120</v>
      </c>
      <c r="B33" s="77" t="s">
        <v>41</v>
      </c>
      <c r="C33" s="78">
        <v>1069</v>
      </c>
      <c r="D33" s="78">
        <v>1304</v>
      </c>
      <c r="E33" s="82">
        <v>454</v>
      </c>
      <c r="F33" s="78">
        <v>85172</v>
      </c>
      <c r="G33" s="78">
        <v>86689</v>
      </c>
      <c r="H33" s="79">
        <v>174688</v>
      </c>
      <c r="I33" s="78">
        <v>3256</v>
      </c>
      <c r="J33" s="78">
        <v>4047</v>
      </c>
      <c r="K33" s="78">
        <v>1379</v>
      </c>
      <c r="L33" s="78">
        <v>256563</v>
      </c>
      <c r="M33" s="78">
        <v>262429</v>
      </c>
      <c r="N33" s="80">
        <v>527674</v>
      </c>
      <c r="O33" s="78">
        <v>4325</v>
      </c>
      <c r="P33" s="78">
        <v>5351</v>
      </c>
      <c r="Q33" s="78">
        <v>1833</v>
      </c>
      <c r="R33" s="78">
        <v>341735</v>
      </c>
      <c r="S33" s="78">
        <v>349118</v>
      </c>
      <c r="T33" s="81">
        <v>702362</v>
      </c>
    </row>
    <row r="34" spans="1:20" x14ac:dyDescent="0.25">
      <c r="A34" s="77" t="s">
        <v>121</v>
      </c>
      <c r="B34" s="77" t="s">
        <v>42</v>
      </c>
      <c r="C34" s="78">
        <v>28053</v>
      </c>
      <c r="D34" s="82">
        <v>907</v>
      </c>
      <c r="E34" s="82">
        <v>345</v>
      </c>
      <c r="F34" s="82">
        <v>79</v>
      </c>
      <c r="G34" s="78">
        <v>33786</v>
      </c>
      <c r="H34" s="79">
        <v>63170</v>
      </c>
      <c r="I34" s="78">
        <v>469059</v>
      </c>
      <c r="J34" s="78">
        <v>15276</v>
      </c>
      <c r="K34" s="78">
        <v>5786</v>
      </c>
      <c r="L34" s="78">
        <v>1298</v>
      </c>
      <c r="M34" s="78">
        <v>570906</v>
      </c>
      <c r="N34" s="80">
        <v>1062325</v>
      </c>
      <c r="O34" s="78">
        <v>497112</v>
      </c>
      <c r="P34" s="78">
        <v>16183</v>
      </c>
      <c r="Q34" s="78">
        <v>6131</v>
      </c>
      <c r="R34" s="78">
        <v>1377</v>
      </c>
      <c r="S34" s="78">
        <v>604692</v>
      </c>
      <c r="T34" s="81">
        <v>1125495</v>
      </c>
    </row>
    <row r="35" spans="1:20" x14ac:dyDescent="0.25">
      <c r="A35" s="77" t="s">
        <v>122</v>
      </c>
      <c r="B35" s="77" t="s">
        <v>43</v>
      </c>
      <c r="C35" s="78">
        <v>2249</v>
      </c>
      <c r="D35" s="78">
        <v>9272</v>
      </c>
      <c r="E35" s="82">
        <v>371</v>
      </c>
      <c r="F35" s="78">
        <v>63584</v>
      </c>
      <c r="G35" s="78">
        <v>36572</v>
      </c>
      <c r="H35" s="79">
        <v>112048</v>
      </c>
      <c r="I35" s="78">
        <v>9144</v>
      </c>
      <c r="J35" s="78">
        <v>36824</v>
      </c>
      <c r="K35" s="78">
        <v>1524</v>
      </c>
      <c r="L35" s="78">
        <v>251621</v>
      </c>
      <c r="M35" s="78">
        <v>144250</v>
      </c>
      <c r="N35" s="80">
        <v>443363</v>
      </c>
      <c r="O35" s="78">
        <v>11393</v>
      </c>
      <c r="P35" s="78">
        <v>46096</v>
      </c>
      <c r="Q35" s="78">
        <v>1895</v>
      </c>
      <c r="R35" s="78">
        <v>315205</v>
      </c>
      <c r="S35" s="78">
        <v>180822</v>
      </c>
      <c r="T35" s="81">
        <v>555411</v>
      </c>
    </row>
    <row r="36" spans="1:20" x14ac:dyDescent="0.25">
      <c r="A36" s="77" t="s">
        <v>123</v>
      </c>
      <c r="B36" s="77" t="s">
        <v>44</v>
      </c>
      <c r="C36" s="82">
        <v>714</v>
      </c>
      <c r="D36" s="78">
        <v>3488</v>
      </c>
      <c r="E36" s="78">
        <v>146361</v>
      </c>
      <c r="F36" s="78">
        <v>1009</v>
      </c>
      <c r="G36" s="78">
        <v>1880</v>
      </c>
      <c r="H36" s="79">
        <v>153452</v>
      </c>
      <c r="I36" s="78">
        <v>1738</v>
      </c>
      <c r="J36" s="78">
        <v>8100</v>
      </c>
      <c r="K36" s="78">
        <v>342698</v>
      </c>
      <c r="L36" s="78">
        <v>2361</v>
      </c>
      <c r="M36" s="78">
        <v>4361</v>
      </c>
      <c r="N36" s="80">
        <v>359258</v>
      </c>
      <c r="O36" s="78">
        <v>2452</v>
      </c>
      <c r="P36" s="78">
        <v>11588</v>
      </c>
      <c r="Q36" s="78">
        <v>489059</v>
      </c>
      <c r="R36" s="78">
        <v>3370</v>
      </c>
      <c r="S36" s="78">
        <v>6241</v>
      </c>
      <c r="T36" s="81">
        <v>512710</v>
      </c>
    </row>
    <row r="37" spans="1:20" x14ac:dyDescent="0.25">
      <c r="A37" s="77" t="s">
        <v>124</v>
      </c>
      <c r="B37" s="77" t="s">
        <v>45</v>
      </c>
      <c r="C37" s="78">
        <v>3779</v>
      </c>
      <c r="D37" s="78">
        <v>186581</v>
      </c>
      <c r="E37" s="78">
        <v>2822</v>
      </c>
      <c r="F37" s="82">
        <v>290</v>
      </c>
      <c r="G37" s="78">
        <v>73735</v>
      </c>
      <c r="H37" s="79">
        <v>267207</v>
      </c>
      <c r="I37" s="78">
        <v>11222</v>
      </c>
      <c r="J37" s="78">
        <v>550207</v>
      </c>
      <c r="K37" s="78">
        <v>8285</v>
      </c>
      <c r="L37" s="82">
        <v>859</v>
      </c>
      <c r="M37" s="78">
        <v>219119</v>
      </c>
      <c r="N37" s="80">
        <v>789692</v>
      </c>
      <c r="O37" s="78">
        <v>15001</v>
      </c>
      <c r="P37" s="78">
        <v>736788</v>
      </c>
      <c r="Q37" s="78">
        <v>11107</v>
      </c>
      <c r="R37" s="78">
        <v>1149</v>
      </c>
      <c r="S37" s="78">
        <v>292854</v>
      </c>
      <c r="T37" s="81">
        <v>1056899</v>
      </c>
    </row>
    <row r="38" spans="1:20" x14ac:dyDescent="0.25">
      <c r="A38" s="77" t="s">
        <v>125</v>
      </c>
      <c r="B38" s="77" t="s">
        <v>46</v>
      </c>
      <c r="C38" s="78">
        <v>4984</v>
      </c>
      <c r="D38" s="78">
        <v>2969</v>
      </c>
      <c r="E38" s="78">
        <v>4382</v>
      </c>
      <c r="F38" s="78">
        <v>112636</v>
      </c>
      <c r="G38" s="78">
        <v>178425</v>
      </c>
      <c r="H38" s="79">
        <v>303396</v>
      </c>
      <c r="I38" s="78">
        <v>15212</v>
      </c>
      <c r="J38" s="78">
        <v>9033</v>
      </c>
      <c r="K38" s="78">
        <v>10972</v>
      </c>
      <c r="L38" s="78">
        <v>333970</v>
      </c>
      <c r="M38" s="78">
        <v>540759</v>
      </c>
      <c r="N38" s="80">
        <v>909946</v>
      </c>
      <c r="O38" s="78">
        <v>20196</v>
      </c>
      <c r="P38" s="78">
        <v>12002</v>
      </c>
      <c r="Q38" s="78">
        <v>15354</v>
      </c>
      <c r="R38" s="78">
        <v>446606</v>
      </c>
      <c r="S38" s="78">
        <v>719184</v>
      </c>
      <c r="T38" s="81">
        <v>1213342</v>
      </c>
    </row>
    <row r="39" spans="1:20" x14ac:dyDescent="0.25">
      <c r="A39" s="77" t="s">
        <v>126</v>
      </c>
      <c r="B39" s="77" t="s">
        <v>47</v>
      </c>
      <c r="C39" s="78">
        <v>100208</v>
      </c>
      <c r="D39" s="78">
        <v>1616</v>
      </c>
      <c r="E39" s="78">
        <v>1726</v>
      </c>
      <c r="F39" s="82">
        <v>550</v>
      </c>
      <c r="G39" s="78">
        <v>13224</v>
      </c>
      <c r="H39" s="79">
        <v>117324</v>
      </c>
      <c r="I39" s="78">
        <v>470739</v>
      </c>
      <c r="J39" s="78">
        <v>7509</v>
      </c>
      <c r="K39" s="78">
        <v>7841</v>
      </c>
      <c r="L39" s="78">
        <v>2494</v>
      </c>
      <c r="M39" s="78">
        <v>61319</v>
      </c>
      <c r="N39" s="80">
        <v>549902</v>
      </c>
      <c r="O39" s="78">
        <v>570947</v>
      </c>
      <c r="P39" s="78">
        <v>9125</v>
      </c>
      <c r="Q39" s="78">
        <v>9567</v>
      </c>
      <c r="R39" s="78">
        <v>3044</v>
      </c>
      <c r="S39" s="78">
        <v>74543</v>
      </c>
      <c r="T39" s="81">
        <v>667226</v>
      </c>
    </row>
    <row r="40" spans="1:20" x14ac:dyDescent="0.25">
      <c r="A40" s="77" t="s">
        <v>127</v>
      </c>
      <c r="B40" s="77" t="s">
        <v>48</v>
      </c>
      <c r="C40" s="78">
        <v>41485</v>
      </c>
      <c r="D40" s="78">
        <v>11618</v>
      </c>
      <c r="E40" s="78">
        <v>50819</v>
      </c>
      <c r="F40" s="78">
        <v>3145</v>
      </c>
      <c r="G40" s="78">
        <v>41653</v>
      </c>
      <c r="H40" s="79">
        <v>148720</v>
      </c>
      <c r="I40" s="78">
        <v>615821</v>
      </c>
      <c r="J40" s="78">
        <v>174203</v>
      </c>
      <c r="K40" s="78">
        <v>748435</v>
      </c>
      <c r="L40" s="78">
        <v>46384</v>
      </c>
      <c r="M40" s="78">
        <v>611997</v>
      </c>
      <c r="N40" s="80">
        <v>2196840</v>
      </c>
      <c r="O40" s="78">
        <v>657306</v>
      </c>
      <c r="P40" s="78">
        <v>185821</v>
      </c>
      <c r="Q40" s="78">
        <v>799254</v>
      </c>
      <c r="R40" s="78">
        <v>49529</v>
      </c>
      <c r="S40" s="78">
        <v>653650</v>
      </c>
      <c r="T40" s="81">
        <v>2345560</v>
      </c>
    </row>
    <row r="41" spans="1:20" x14ac:dyDescent="0.25">
      <c r="A41" s="77" t="s">
        <v>128</v>
      </c>
      <c r="B41" s="77" t="s">
        <v>49</v>
      </c>
      <c r="C41" s="78">
        <v>4581</v>
      </c>
      <c r="D41" s="78">
        <v>12588</v>
      </c>
      <c r="E41" s="78">
        <v>1039</v>
      </c>
      <c r="F41" s="78">
        <v>73257</v>
      </c>
      <c r="G41" s="78">
        <v>373298</v>
      </c>
      <c r="H41" s="79">
        <v>464763</v>
      </c>
      <c r="I41" s="78">
        <v>7506</v>
      </c>
      <c r="J41" s="78">
        <v>20193</v>
      </c>
      <c r="K41" s="78">
        <v>1675</v>
      </c>
      <c r="L41" s="78">
        <v>117000</v>
      </c>
      <c r="M41" s="78">
        <v>596819</v>
      </c>
      <c r="N41" s="80">
        <v>743193</v>
      </c>
      <c r="O41" s="78">
        <v>12087</v>
      </c>
      <c r="P41" s="78">
        <v>32781</v>
      </c>
      <c r="Q41" s="78">
        <v>2714</v>
      </c>
      <c r="R41" s="78">
        <v>190257</v>
      </c>
      <c r="S41" s="78">
        <v>970117</v>
      </c>
      <c r="T41" s="81">
        <v>1207956</v>
      </c>
    </row>
    <row r="42" spans="1:20" x14ac:dyDescent="0.25">
      <c r="A42" s="77" t="s">
        <v>129</v>
      </c>
      <c r="B42" s="77" t="s">
        <v>50</v>
      </c>
      <c r="C42" s="78">
        <v>2958</v>
      </c>
      <c r="D42" s="78">
        <v>4105</v>
      </c>
      <c r="E42" s="78">
        <v>22142</v>
      </c>
      <c r="F42" s="82">
        <v>640</v>
      </c>
      <c r="G42" s="78">
        <v>100670</v>
      </c>
      <c r="H42" s="79">
        <v>130515</v>
      </c>
      <c r="I42" s="78">
        <v>14870</v>
      </c>
      <c r="J42" s="78">
        <v>20899</v>
      </c>
      <c r="K42" s="78">
        <v>111229</v>
      </c>
      <c r="L42" s="78">
        <v>3190</v>
      </c>
      <c r="M42" s="78">
        <v>511670</v>
      </c>
      <c r="N42" s="80">
        <v>661858</v>
      </c>
      <c r="O42" s="78">
        <v>17828</v>
      </c>
      <c r="P42" s="78">
        <v>25004</v>
      </c>
      <c r="Q42" s="78">
        <v>133371</v>
      </c>
      <c r="R42" s="78">
        <v>3830</v>
      </c>
      <c r="S42" s="78">
        <v>612340</v>
      </c>
      <c r="T42" s="81">
        <v>792373</v>
      </c>
    </row>
    <row r="43" spans="1:20" x14ac:dyDescent="0.25">
      <c r="A43" s="77" t="s">
        <v>130</v>
      </c>
      <c r="B43" s="77" t="s">
        <v>51</v>
      </c>
      <c r="C43" s="82">
        <v>613</v>
      </c>
      <c r="D43" s="82">
        <v>431</v>
      </c>
      <c r="E43" s="78">
        <v>16999</v>
      </c>
      <c r="F43" s="82">
        <v>155</v>
      </c>
      <c r="G43" s="78">
        <v>23408</v>
      </c>
      <c r="H43" s="79">
        <v>41606</v>
      </c>
      <c r="I43" s="78">
        <v>5459</v>
      </c>
      <c r="J43" s="78">
        <v>3824</v>
      </c>
      <c r="K43" s="78">
        <v>148656</v>
      </c>
      <c r="L43" s="78">
        <v>1358</v>
      </c>
      <c r="M43" s="78">
        <v>204876</v>
      </c>
      <c r="N43" s="80">
        <v>364173</v>
      </c>
      <c r="O43" s="78">
        <v>6072</v>
      </c>
      <c r="P43" s="78">
        <v>4255</v>
      </c>
      <c r="Q43" s="78">
        <v>165655</v>
      </c>
      <c r="R43" s="78">
        <v>1513</v>
      </c>
      <c r="S43" s="78">
        <v>228284</v>
      </c>
      <c r="T43" s="81">
        <v>405779</v>
      </c>
    </row>
    <row r="44" spans="1:20" x14ac:dyDescent="0.25">
      <c r="A44" s="77" t="s">
        <v>131</v>
      </c>
      <c r="B44" s="77" t="s">
        <v>52</v>
      </c>
      <c r="C44" s="78">
        <v>15308</v>
      </c>
      <c r="D44" s="78">
        <v>13928</v>
      </c>
      <c r="E44" s="78">
        <v>94708</v>
      </c>
      <c r="F44" s="78">
        <v>1417</v>
      </c>
      <c r="G44" s="78">
        <v>181508</v>
      </c>
      <c r="H44" s="79">
        <v>306869</v>
      </c>
      <c r="I44" s="78">
        <v>33222</v>
      </c>
      <c r="J44" s="78">
        <v>29759</v>
      </c>
      <c r="K44" s="78">
        <v>203657</v>
      </c>
      <c r="L44" s="78">
        <v>2910</v>
      </c>
      <c r="M44" s="78">
        <v>390939</v>
      </c>
      <c r="N44" s="80">
        <v>660487</v>
      </c>
      <c r="O44" s="78">
        <v>48530</v>
      </c>
      <c r="P44" s="78">
        <v>43687</v>
      </c>
      <c r="Q44" s="78">
        <v>298365</v>
      </c>
      <c r="R44" s="78">
        <v>4327</v>
      </c>
      <c r="S44" s="78">
        <v>572447</v>
      </c>
      <c r="T44" s="81">
        <v>967356</v>
      </c>
    </row>
    <row r="45" spans="1:20" x14ac:dyDescent="0.25">
      <c r="A45" s="77" t="s">
        <v>132</v>
      </c>
      <c r="B45" s="77" t="s">
        <v>53</v>
      </c>
      <c r="C45" s="78">
        <v>103612</v>
      </c>
      <c r="D45" s="78">
        <v>1774</v>
      </c>
      <c r="E45" s="78">
        <v>1219</v>
      </c>
      <c r="F45" s="82">
        <v>484</v>
      </c>
      <c r="G45" s="78">
        <v>12961</v>
      </c>
      <c r="H45" s="79">
        <v>120050</v>
      </c>
      <c r="I45" s="78">
        <v>912025</v>
      </c>
      <c r="J45" s="78">
        <v>15739</v>
      </c>
      <c r="K45" s="78">
        <v>10917</v>
      </c>
      <c r="L45" s="78">
        <v>4156</v>
      </c>
      <c r="M45" s="78">
        <v>113688</v>
      </c>
      <c r="N45" s="80">
        <v>1056525</v>
      </c>
      <c r="O45" s="78">
        <v>1015637</v>
      </c>
      <c r="P45" s="78">
        <v>17513</v>
      </c>
      <c r="Q45" s="78">
        <v>12136</v>
      </c>
      <c r="R45" s="78">
        <v>4640</v>
      </c>
      <c r="S45" s="78">
        <v>126649</v>
      </c>
      <c r="T45" s="81">
        <v>1176575</v>
      </c>
    </row>
    <row r="46" spans="1:20" x14ac:dyDescent="0.25">
      <c r="A46" s="77" t="s">
        <v>133</v>
      </c>
      <c r="B46" s="77" t="s">
        <v>54</v>
      </c>
      <c r="C46" s="78">
        <v>1390</v>
      </c>
      <c r="D46" s="78">
        <v>75608</v>
      </c>
      <c r="E46" s="82">
        <v>486</v>
      </c>
      <c r="F46" s="82">
        <v>195</v>
      </c>
      <c r="G46" s="78">
        <v>6446</v>
      </c>
      <c r="H46" s="79">
        <v>84125</v>
      </c>
      <c r="I46" s="78">
        <v>5308</v>
      </c>
      <c r="J46" s="78">
        <v>292285</v>
      </c>
      <c r="K46" s="78">
        <v>1848</v>
      </c>
      <c r="L46" s="82">
        <v>763</v>
      </c>
      <c r="M46" s="78">
        <v>24753</v>
      </c>
      <c r="N46" s="80">
        <v>324957</v>
      </c>
      <c r="O46" s="78">
        <v>6698</v>
      </c>
      <c r="P46" s="78">
        <v>367893</v>
      </c>
      <c r="Q46" s="78">
        <v>2334</v>
      </c>
      <c r="R46" s="82">
        <v>958</v>
      </c>
      <c r="S46" s="78">
        <v>31199</v>
      </c>
      <c r="T46" s="81">
        <v>409082</v>
      </c>
    </row>
    <row r="47" spans="1:20" x14ac:dyDescent="0.25">
      <c r="A47" s="77" t="s">
        <v>134</v>
      </c>
      <c r="B47" s="77" t="s">
        <v>55</v>
      </c>
      <c r="C47" s="82">
        <v>476</v>
      </c>
      <c r="D47" s="82">
        <v>752</v>
      </c>
      <c r="E47" s="82">
        <v>135</v>
      </c>
      <c r="F47" s="78">
        <v>49316</v>
      </c>
      <c r="G47" s="78">
        <v>49949</v>
      </c>
      <c r="H47" s="79">
        <v>100628</v>
      </c>
      <c r="I47" s="78">
        <v>1830</v>
      </c>
      <c r="J47" s="78">
        <v>2978</v>
      </c>
      <c r="K47" s="82">
        <v>527</v>
      </c>
      <c r="L47" s="78">
        <v>187256</v>
      </c>
      <c r="M47" s="78">
        <v>199601</v>
      </c>
      <c r="N47" s="80">
        <v>392192</v>
      </c>
      <c r="O47" s="78">
        <v>2306</v>
      </c>
      <c r="P47" s="78">
        <v>3730</v>
      </c>
      <c r="Q47" s="82">
        <v>662</v>
      </c>
      <c r="R47" s="78">
        <v>236572</v>
      </c>
      <c r="S47" s="78">
        <v>249550</v>
      </c>
      <c r="T47" s="81">
        <v>492820</v>
      </c>
    </row>
    <row r="48" spans="1:20" x14ac:dyDescent="0.25">
      <c r="A48" s="77" t="s">
        <v>135</v>
      </c>
      <c r="B48" s="77" t="s">
        <v>56</v>
      </c>
      <c r="C48" s="78">
        <v>614540</v>
      </c>
      <c r="D48" s="78">
        <v>98451</v>
      </c>
      <c r="E48" s="78">
        <v>7335</v>
      </c>
      <c r="F48" s="78">
        <v>30731</v>
      </c>
      <c r="G48" s="78">
        <v>152710</v>
      </c>
      <c r="H48" s="79">
        <v>903767</v>
      </c>
      <c r="I48" s="78">
        <v>867498</v>
      </c>
      <c r="J48" s="78">
        <v>143281</v>
      </c>
      <c r="K48" s="78">
        <v>10418</v>
      </c>
      <c r="L48" s="78">
        <v>43059</v>
      </c>
      <c r="M48" s="78">
        <v>212690</v>
      </c>
      <c r="N48" s="80">
        <v>1276946</v>
      </c>
      <c r="O48" s="78">
        <v>1482038</v>
      </c>
      <c r="P48" s="78">
        <v>241732</v>
      </c>
      <c r="Q48" s="78">
        <v>17753</v>
      </c>
      <c r="R48" s="78">
        <v>73790</v>
      </c>
      <c r="S48" s="78">
        <v>365400</v>
      </c>
      <c r="T48" s="81">
        <v>2180713</v>
      </c>
    </row>
    <row r="49" spans="1:20" x14ac:dyDescent="0.25">
      <c r="A49" s="77" t="s">
        <v>136</v>
      </c>
      <c r="B49" s="77" t="s">
        <v>57</v>
      </c>
      <c r="C49" s="78">
        <v>5990</v>
      </c>
      <c r="D49" s="78">
        <v>102944</v>
      </c>
      <c r="E49" s="78">
        <v>1129</v>
      </c>
      <c r="F49" s="78">
        <v>237723</v>
      </c>
      <c r="G49" s="78">
        <v>66746</v>
      </c>
      <c r="H49" s="79">
        <v>414532</v>
      </c>
      <c r="I49" s="78">
        <v>16384</v>
      </c>
      <c r="J49" s="78">
        <v>289644</v>
      </c>
      <c r="K49" s="78">
        <v>3136</v>
      </c>
      <c r="L49" s="78">
        <v>643420</v>
      </c>
      <c r="M49" s="78">
        <v>197908</v>
      </c>
      <c r="N49" s="80">
        <v>1150492</v>
      </c>
      <c r="O49" s="78">
        <v>22374</v>
      </c>
      <c r="P49" s="78">
        <v>392588</v>
      </c>
      <c r="Q49" s="78">
        <v>4265</v>
      </c>
      <c r="R49" s="78">
        <v>881143</v>
      </c>
      <c r="S49" s="78">
        <v>264654</v>
      </c>
      <c r="T49" s="81">
        <v>1565024</v>
      </c>
    </row>
    <row r="50" spans="1:20" x14ac:dyDescent="0.25">
      <c r="A50" s="77" t="s">
        <v>137</v>
      </c>
      <c r="B50" s="77" t="s">
        <v>58</v>
      </c>
      <c r="C50" s="78">
        <v>2775</v>
      </c>
      <c r="D50" s="78">
        <v>2419</v>
      </c>
      <c r="E50" s="78">
        <v>1372</v>
      </c>
      <c r="F50" s="78">
        <v>61386</v>
      </c>
      <c r="G50" s="78">
        <v>177576</v>
      </c>
      <c r="H50" s="79">
        <v>245528</v>
      </c>
      <c r="I50" s="78">
        <v>7287</v>
      </c>
      <c r="J50" s="78">
        <v>6234</v>
      </c>
      <c r="K50" s="78">
        <v>3630</v>
      </c>
      <c r="L50" s="78">
        <v>157467</v>
      </c>
      <c r="M50" s="78">
        <v>454946</v>
      </c>
      <c r="N50" s="80">
        <v>629564</v>
      </c>
      <c r="O50" s="78">
        <v>10062</v>
      </c>
      <c r="P50" s="78">
        <v>8653</v>
      </c>
      <c r="Q50" s="78">
        <v>5002</v>
      </c>
      <c r="R50" s="78">
        <v>218853</v>
      </c>
      <c r="S50" s="78">
        <v>632522</v>
      </c>
      <c r="T50" s="81">
        <v>875092</v>
      </c>
    </row>
    <row r="51" spans="1:20" x14ac:dyDescent="0.25">
      <c r="A51" s="77" t="s">
        <v>138</v>
      </c>
      <c r="B51" s="77" t="s">
        <v>59</v>
      </c>
      <c r="C51" s="78">
        <v>10432</v>
      </c>
      <c r="D51" s="78">
        <v>18471</v>
      </c>
      <c r="E51" s="82">
        <v>844</v>
      </c>
      <c r="F51" s="78">
        <v>167883</v>
      </c>
      <c r="G51" s="78">
        <v>4143</v>
      </c>
      <c r="H51" s="79">
        <v>201773</v>
      </c>
      <c r="I51" s="78">
        <v>39623</v>
      </c>
      <c r="J51" s="78">
        <v>66666</v>
      </c>
      <c r="K51" s="78">
        <v>3103</v>
      </c>
      <c r="L51" s="78">
        <v>612912</v>
      </c>
      <c r="M51" s="78">
        <v>15406</v>
      </c>
      <c r="N51" s="80">
        <v>737710</v>
      </c>
      <c r="O51" s="78">
        <v>50055</v>
      </c>
      <c r="P51" s="78">
        <v>85137</v>
      </c>
      <c r="Q51" s="78">
        <v>3947</v>
      </c>
      <c r="R51" s="78">
        <v>780795</v>
      </c>
      <c r="S51" s="78">
        <v>19549</v>
      </c>
      <c r="T51" s="81">
        <v>939483</v>
      </c>
    </row>
    <row r="52" spans="1:20" x14ac:dyDescent="0.25">
      <c r="A52" s="77" t="s">
        <v>139</v>
      </c>
      <c r="B52" s="77" t="s">
        <v>60</v>
      </c>
      <c r="C52" s="78">
        <v>2799</v>
      </c>
      <c r="D52" s="78">
        <v>1397</v>
      </c>
      <c r="E52" s="78">
        <v>56519</v>
      </c>
      <c r="F52" s="82">
        <v>261</v>
      </c>
      <c r="G52" s="78">
        <v>71169</v>
      </c>
      <c r="H52" s="79">
        <v>132145</v>
      </c>
      <c r="I52" s="78">
        <v>11301</v>
      </c>
      <c r="J52" s="78">
        <v>5569</v>
      </c>
      <c r="K52" s="78">
        <v>216942</v>
      </c>
      <c r="L52" s="78">
        <v>1081</v>
      </c>
      <c r="M52" s="78">
        <v>282156</v>
      </c>
      <c r="N52" s="80">
        <v>517049</v>
      </c>
      <c r="O52" s="78">
        <v>14100</v>
      </c>
      <c r="P52" s="78">
        <v>6966</v>
      </c>
      <c r="Q52" s="78">
        <v>273461</v>
      </c>
      <c r="R52" s="78">
        <v>1342</v>
      </c>
      <c r="S52" s="78">
        <v>353325</v>
      </c>
      <c r="T52" s="81">
        <v>649194</v>
      </c>
    </row>
    <row r="53" spans="1:20" x14ac:dyDescent="0.25">
      <c r="A53" s="77" t="s">
        <v>140</v>
      </c>
      <c r="B53" s="77" t="s">
        <v>61</v>
      </c>
      <c r="C53" s="78">
        <v>2677</v>
      </c>
      <c r="D53" s="78">
        <v>2834</v>
      </c>
      <c r="E53" s="78">
        <v>52094</v>
      </c>
      <c r="F53" s="82">
        <v>432</v>
      </c>
      <c r="G53" s="78">
        <v>94126</v>
      </c>
      <c r="H53" s="79">
        <v>152163</v>
      </c>
      <c r="I53" s="78">
        <v>8769</v>
      </c>
      <c r="J53" s="78">
        <v>9209</v>
      </c>
      <c r="K53" s="78">
        <v>171130</v>
      </c>
      <c r="L53" s="78">
        <v>1437</v>
      </c>
      <c r="M53" s="78">
        <v>316246</v>
      </c>
      <c r="N53" s="80">
        <v>506791</v>
      </c>
      <c r="O53" s="78">
        <v>11446</v>
      </c>
      <c r="P53" s="78">
        <v>12043</v>
      </c>
      <c r="Q53" s="78">
        <v>223224</v>
      </c>
      <c r="R53" s="78">
        <v>1869</v>
      </c>
      <c r="S53" s="78">
        <v>410372</v>
      </c>
      <c r="T53" s="81">
        <v>658954</v>
      </c>
    </row>
    <row r="54" spans="1:20" x14ac:dyDescent="0.25">
      <c r="A54" s="77" t="s">
        <v>141</v>
      </c>
      <c r="B54" s="77" t="s">
        <v>62</v>
      </c>
      <c r="C54" s="78">
        <v>3748</v>
      </c>
      <c r="D54" s="78">
        <v>431174</v>
      </c>
      <c r="E54" s="78">
        <v>1807</v>
      </c>
      <c r="F54" s="82">
        <v>807</v>
      </c>
      <c r="G54" s="78">
        <v>102127</v>
      </c>
      <c r="H54" s="79">
        <v>539663</v>
      </c>
      <c r="I54" s="78">
        <v>4867</v>
      </c>
      <c r="J54" s="78">
        <v>576423</v>
      </c>
      <c r="K54" s="78">
        <v>2379</v>
      </c>
      <c r="L54" s="78">
        <v>1081</v>
      </c>
      <c r="M54" s="78">
        <v>137995</v>
      </c>
      <c r="N54" s="80">
        <v>722745</v>
      </c>
      <c r="O54" s="78">
        <v>8615</v>
      </c>
      <c r="P54" s="78">
        <v>1007597</v>
      </c>
      <c r="Q54" s="78">
        <v>4186</v>
      </c>
      <c r="R54" s="78">
        <v>1888</v>
      </c>
      <c r="S54" s="78">
        <v>240122</v>
      </c>
      <c r="T54" s="81">
        <v>1262408</v>
      </c>
    </row>
    <row r="55" spans="1:20" ht="26.25" x14ac:dyDescent="0.25">
      <c r="A55" s="77" t="s">
        <v>142</v>
      </c>
      <c r="B55" s="77" t="s">
        <v>63</v>
      </c>
      <c r="C55" s="78">
        <v>24675</v>
      </c>
      <c r="D55" s="78">
        <v>10208</v>
      </c>
      <c r="E55" s="78">
        <v>12102</v>
      </c>
      <c r="F55" s="78">
        <v>5412</v>
      </c>
      <c r="G55" s="78">
        <v>15300</v>
      </c>
      <c r="H55" s="79">
        <v>67697</v>
      </c>
      <c r="I55" s="78">
        <v>65257</v>
      </c>
      <c r="J55" s="78">
        <v>27128</v>
      </c>
      <c r="K55" s="78">
        <v>31949</v>
      </c>
      <c r="L55" s="78">
        <v>14214</v>
      </c>
      <c r="M55" s="78">
        <v>40615</v>
      </c>
      <c r="N55" s="80">
        <v>179163</v>
      </c>
      <c r="O55" s="78">
        <v>89932</v>
      </c>
      <c r="P55" s="78">
        <v>37336</v>
      </c>
      <c r="Q55" s="78">
        <v>44051</v>
      </c>
      <c r="R55" s="78">
        <v>19626</v>
      </c>
      <c r="S55" s="78">
        <v>55915</v>
      </c>
      <c r="T55" s="81">
        <v>246860</v>
      </c>
    </row>
    <row r="56" spans="1:20" ht="26.25" x14ac:dyDescent="0.25">
      <c r="A56" s="77" t="s">
        <v>143</v>
      </c>
      <c r="B56" s="77" t="s">
        <v>64</v>
      </c>
      <c r="C56" s="78">
        <v>47261</v>
      </c>
      <c r="D56" s="78">
        <v>6592</v>
      </c>
      <c r="E56" s="78">
        <v>5762</v>
      </c>
      <c r="F56" s="78">
        <v>3557</v>
      </c>
      <c r="G56" s="78">
        <v>17915</v>
      </c>
      <c r="H56" s="79">
        <v>81087</v>
      </c>
      <c r="I56" s="78">
        <v>204875</v>
      </c>
      <c r="J56" s="78">
        <v>28429</v>
      </c>
      <c r="K56" s="78">
        <v>24641</v>
      </c>
      <c r="L56" s="78">
        <v>15267</v>
      </c>
      <c r="M56" s="78">
        <v>76333</v>
      </c>
      <c r="N56" s="80">
        <v>349545</v>
      </c>
      <c r="O56" s="78">
        <v>252136</v>
      </c>
      <c r="P56" s="78">
        <v>35021</v>
      </c>
      <c r="Q56" s="78">
        <v>30403</v>
      </c>
      <c r="R56" s="78">
        <v>18824</v>
      </c>
      <c r="S56" s="78">
        <v>94248</v>
      </c>
      <c r="T56" s="81">
        <v>430632</v>
      </c>
    </row>
    <row r="57" spans="1:20" x14ac:dyDescent="0.25">
      <c r="A57" s="77" t="s">
        <v>144</v>
      </c>
      <c r="B57" s="77" t="s">
        <v>65</v>
      </c>
      <c r="C57" s="78">
        <v>45142</v>
      </c>
      <c r="D57" s="78">
        <v>137954</v>
      </c>
      <c r="E57" s="78">
        <v>10890</v>
      </c>
      <c r="F57" s="78">
        <v>8134</v>
      </c>
      <c r="G57" s="78">
        <v>70595</v>
      </c>
      <c r="H57" s="79">
        <v>272715</v>
      </c>
      <c r="I57" s="78">
        <v>78170</v>
      </c>
      <c r="J57" s="78">
        <v>239272</v>
      </c>
      <c r="K57" s="78">
        <v>18825</v>
      </c>
      <c r="L57" s="78">
        <v>14234</v>
      </c>
      <c r="M57" s="78">
        <v>122401</v>
      </c>
      <c r="N57" s="80">
        <v>472902</v>
      </c>
      <c r="O57" s="78">
        <v>123312</v>
      </c>
      <c r="P57" s="78">
        <v>377226</v>
      </c>
      <c r="Q57" s="78">
        <v>29715</v>
      </c>
      <c r="R57" s="78">
        <v>22368</v>
      </c>
      <c r="S57" s="78">
        <v>192996</v>
      </c>
      <c r="T57" s="81">
        <v>745617</v>
      </c>
    </row>
    <row r="58" spans="1:20" ht="26.25" x14ac:dyDescent="0.25">
      <c r="A58" s="77" t="s">
        <v>145</v>
      </c>
      <c r="B58" s="77" t="s">
        <v>66</v>
      </c>
      <c r="C58" s="78">
        <v>8851</v>
      </c>
      <c r="D58" s="78">
        <v>10341</v>
      </c>
      <c r="E58" s="82">
        <v>253</v>
      </c>
      <c r="F58" s="78">
        <v>14977</v>
      </c>
      <c r="G58" s="78">
        <v>1092</v>
      </c>
      <c r="H58" s="79">
        <v>35514</v>
      </c>
      <c r="I58" s="78">
        <v>23326</v>
      </c>
      <c r="J58" s="78">
        <v>27380</v>
      </c>
      <c r="K58" s="82">
        <v>673</v>
      </c>
      <c r="L58" s="78">
        <v>39247</v>
      </c>
      <c r="M58" s="78">
        <v>2787</v>
      </c>
      <c r="N58" s="80">
        <v>93413</v>
      </c>
      <c r="O58" s="78">
        <v>32177</v>
      </c>
      <c r="P58" s="78">
        <v>37721</v>
      </c>
      <c r="Q58" s="82">
        <v>926</v>
      </c>
      <c r="R58" s="78">
        <v>54224</v>
      </c>
      <c r="S58" s="78">
        <v>3879</v>
      </c>
      <c r="T58" s="81">
        <v>128927</v>
      </c>
    </row>
    <row r="59" spans="1:20" ht="26.25" x14ac:dyDescent="0.25">
      <c r="A59" s="77" t="s">
        <v>146</v>
      </c>
      <c r="B59" s="77" t="s">
        <v>67</v>
      </c>
      <c r="C59" s="82">
        <v>90</v>
      </c>
      <c r="D59" s="82">
        <v>120</v>
      </c>
      <c r="E59" s="82">
        <v>217</v>
      </c>
      <c r="F59" s="78">
        <v>17090</v>
      </c>
      <c r="G59" s="78">
        <v>12256</v>
      </c>
      <c r="H59" s="79">
        <v>29773</v>
      </c>
      <c r="I59" s="82">
        <v>230</v>
      </c>
      <c r="J59" s="82">
        <v>306</v>
      </c>
      <c r="K59" s="82">
        <v>555</v>
      </c>
      <c r="L59" s="78">
        <v>43504</v>
      </c>
      <c r="M59" s="78">
        <v>31413</v>
      </c>
      <c r="N59" s="80">
        <v>76008</v>
      </c>
      <c r="O59" s="82">
        <v>320</v>
      </c>
      <c r="P59" s="82">
        <v>426</v>
      </c>
      <c r="Q59" s="82">
        <v>772</v>
      </c>
      <c r="R59" s="78">
        <v>60594</v>
      </c>
      <c r="S59" s="78">
        <v>43669</v>
      </c>
      <c r="T59" s="81">
        <v>105781</v>
      </c>
    </row>
    <row r="60" spans="1:20" ht="26.25" x14ac:dyDescent="0.25">
      <c r="A60" s="77" t="s">
        <v>147</v>
      </c>
      <c r="B60" s="77" t="s">
        <v>68</v>
      </c>
      <c r="C60" s="78">
        <v>5199</v>
      </c>
      <c r="D60" s="78">
        <v>1682</v>
      </c>
      <c r="E60" s="82">
        <v>852</v>
      </c>
      <c r="F60" s="82">
        <v>428</v>
      </c>
      <c r="G60" s="78">
        <v>1550</v>
      </c>
      <c r="H60" s="79">
        <v>9711</v>
      </c>
      <c r="I60" s="78">
        <v>3490</v>
      </c>
      <c r="J60" s="78">
        <v>1143</v>
      </c>
      <c r="K60" s="82">
        <v>564</v>
      </c>
      <c r="L60" s="82">
        <v>297</v>
      </c>
      <c r="M60" s="78">
        <v>1065</v>
      </c>
      <c r="N60" s="80">
        <v>6559</v>
      </c>
      <c r="O60" s="78">
        <v>8689</v>
      </c>
      <c r="P60" s="78">
        <v>2825</v>
      </c>
      <c r="Q60" s="78">
        <v>1416</v>
      </c>
      <c r="R60" s="82">
        <v>725</v>
      </c>
      <c r="S60" s="78">
        <v>2615</v>
      </c>
      <c r="T60" s="81">
        <v>16270</v>
      </c>
    </row>
    <row r="61" spans="1:20" ht="26.25" x14ac:dyDescent="0.25">
      <c r="A61" s="77" t="s">
        <v>148</v>
      </c>
      <c r="B61" s="77" t="s">
        <v>69</v>
      </c>
      <c r="C61" s="78">
        <v>13677</v>
      </c>
      <c r="D61" s="78">
        <v>25300</v>
      </c>
      <c r="E61" s="78">
        <v>10559</v>
      </c>
      <c r="F61" s="78">
        <v>2319</v>
      </c>
      <c r="G61" s="78">
        <v>55370</v>
      </c>
      <c r="H61" s="79">
        <v>107225</v>
      </c>
      <c r="I61" s="78">
        <v>13291</v>
      </c>
      <c r="J61" s="78">
        <v>24077</v>
      </c>
      <c r="K61" s="78">
        <v>11538</v>
      </c>
      <c r="L61" s="78">
        <v>2192</v>
      </c>
      <c r="M61" s="78">
        <v>52553</v>
      </c>
      <c r="N61" s="80">
        <v>103651</v>
      </c>
      <c r="O61" s="78">
        <v>26968</v>
      </c>
      <c r="P61" s="78">
        <v>49377</v>
      </c>
      <c r="Q61" s="78">
        <v>22097</v>
      </c>
      <c r="R61" s="78">
        <v>4511</v>
      </c>
      <c r="S61" s="78">
        <v>107923</v>
      </c>
      <c r="T61" s="81">
        <v>210876</v>
      </c>
    </row>
    <row r="62" spans="1:20" ht="26.25" x14ac:dyDescent="0.25">
      <c r="A62" s="77" t="s">
        <v>149</v>
      </c>
      <c r="B62" s="77" t="s">
        <v>70</v>
      </c>
      <c r="C62" s="78">
        <v>52824</v>
      </c>
      <c r="D62" s="78">
        <v>13786</v>
      </c>
      <c r="E62" s="78">
        <v>6168</v>
      </c>
      <c r="F62" s="78">
        <v>3951</v>
      </c>
      <c r="G62" s="78">
        <v>16264</v>
      </c>
      <c r="H62" s="79">
        <v>92993</v>
      </c>
      <c r="I62" s="78">
        <v>24916</v>
      </c>
      <c r="J62" s="78">
        <v>6555</v>
      </c>
      <c r="K62" s="78">
        <v>2902</v>
      </c>
      <c r="L62" s="78">
        <v>1816</v>
      </c>
      <c r="M62" s="78">
        <v>7601</v>
      </c>
      <c r="N62" s="80">
        <v>43790</v>
      </c>
      <c r="O62" s="78">
        <v>77740</v>
      </c>
      <c r="P62" s="78">
        <v>20341</v>
      </c>
      <c r="Q62" s="78">
        <v>9070</v>
      </c>
      <c r="R62" s="78">
        <v>5767</v>
      </c>
      <c r="S62" s="78">
        <v>23865</v>
      </c>
      <c r="T62" s="81">
        <v>136783</v>
      </c>
    </row>
    <row r="63" spans="1:20" x14ac:dyDescent="0.25">
      <c r="A63" s="77" t="s">
        <v>150</v>
      </c>
      <c r="B63" s="77" t="s">
        <v>71</v>
      </c>
      <c r="C63" s="78">
        <v>1369</v>
      </c>
      <c r="D63" s="82">
        <v>277</v>
      </c>
      <c r="E63" s="82">
        <v>155</v>
      </c>
      <c r="F63" s="82">
        <v>410</v>
      </c>
      <c r="G63" s="82">
        <v>130</v>
      </c>
      <c r="H63" s="79">
        <v>2341</v>
      </c>
      <c r="I63" s="82">
        <v>886</v>
      </c>
      <c r="J63" s="82">
        <v>164</v>
      </c>
      <c r="K63" s="82">
        <v>98</v>
      </c>
      <c r="L63" s="82">
        <v>262</v>
      </c>
      <c r="M63" s="82">
        <v>98</v>
      </c>
      <c r="N63" s="80">
        <v>1508</v>
      </c>
      <c r="O63" s="78">
        <v>2255</v>
      </c>
      <c r="P63" s="82">
        <v>441</v>
      </c>
      <c r="Q63" s="82">
        <v>253</v>
      </c>
      <c r="R63" s="82">
        <v>672</v>
      </c>
      <c r="S63" s="82">
        <v>228</v>
      </c>
      <c r="T63" s="81">
        <v>3849</v>
      </c>
    </row>
    <row r="64" spans="1:20" ht="39" x14ac:dyDescent="0.25">
      <c r="A64" s="77" t="s">
        <v>151</v>
      </c>
      <c r="B64" s="77" t="s">
        <v>24</v>
      </c>
      <c r="C64" s="78">
        <v>6402</v>
      </c>
      <c r="D64" s="78">
        <v>146158</v>
      </c>
      <c r="E64" s="78">
        <v>130735</v>
      </c>
      <c r="F64" s="82">
        <v>582</v>
      </c>
      <c r="G64" s="78">
        <v>95542</v>
      </c>
      <c r="H64" s="79">
        <v>379419</v>
      </c>
      <c r="I64" s="78">
        <v>23378</v>
      </c>
      <c r="J64" s="78">
        <v>531060</v>
      </c>
      <c r="K64" s="78">
        <v>480191</v>
      </c>
      <c r="L64" s="78">
        <v>2105</v>
      </c>
      <c r="M64" s="78">
        <v>352452</v>
      </c>
      <c r="N64" s="80">
        <v>1389186</v>
      </c>
      <c r="O64" s="78">
        <v>29780</v>
      </c>
      <c r="P64" s="78">
        <v>677218</v>
      </c>
      <c r="Q64" s="78">
        <v>610926</v>
      </c>
      <c r="R64" s="78">
        <v>2687</v>
      </c>
      <c r="S64" s="78">
        <v>447994</v>
      </c>
      <c r="T64" s="81">
        <v>1768605</v>
      </c>
    </row>
    <row r="65" spans="1:20" ht="39" x14ac:dyDescent="0.25">
      <c r="A65" s="77" t="s">
        <v>152</v>
      </c>
      <c r="B65" s="77" t="s">
        <v>29</v>
      </c>
      <c r="C65" s="78">
        <v>188783</v>
      </c>
      <c r="D65" s="78">
        <v>243459</v>
      </c>
      <c r="E65" s="78">
        <v>8407</v>
      </c>
      <c r="F65" s="78">
        <v>311123</v>
      </c>
      <c r="G65" s="78">
        <v>35555</v>
      </c>
      <c r="H65" s="79">
        <v>787327</v>
      </c>
      <c r="I65" s="78">
        <v>723413</v>
      </c>
      <c r="J65" s="78">
        <v>932058</v>
      </c>
      <c r="K65" s="78">
        <v>31255</v>
      </c>
      <c r="L65" s="78">
        <v>1183402</v>
      </c>
      <c r="M65" s="78">
        <v>135162</v>
      </c>
      <c r="N65" s="80">
        <v>3005290</v>
      </c>
      <c r="O65" s="78">
        <v>912196</v>
      </c>
      <c r="P65" s="78">
        <v>1175517</v>
      </c>
      <c r="Q65" s="78">
        <v>39662</v>
      </c>
      <c r="R65" s="78">
        <v>1494525</v>
      </c>
      <c r="S65" s="78">
        <v>170717</v>
      </c>
      <c r="T65" s="81">
        <v>3792617</v>
      </c>
    </row>
    <row r="66" spans="1:20" s="13" customFormat="1" ht="12.75" x14ac:dyDescent="0.2">
      <c r="A66" s="376"/>
      <c r="B66" s="376"/>
      <c r="C66" s="83">
        <v>3424841</v>
      </c>
      <c r="D66" s="83">
        <v>3108994</v>
      </c>
      <c r="E66" s="83">
        <v>1178585</v>
      </c>
      <c r="F66" s="83">
        <v>1887767</v>
      </c>
      <c r="G66" s="83">
        <v>3395683</v>
      </c>
      <c r="H66" s="79">
        <v>12995870</v>
      </c>
      <c r="I66" s="83">
        <v>15897651</v>
      </c>
      <c r="J66" s="83">
        <v>11236869</v>
      </c>
      <c r="K66" s="83">
        <v>5231666</v>
      </c>
      <c r="L66" s="83">
        <v>6247891</v>
      </c>
      <c r="M66" s="83">
        <v>12135463</v>
      </c>
      <c r="N66" s="80">
        <v>50749540</v>
      </c>
      <c r="O66" s="83">
        <v>19322492</v>
      </c>
      <c r="P66" s="83">
        <v>14345863</v>
      </c>
      <c r="Q66" s="83">
        <v>6410251</v>
      </c>
      <c r="R66" s="83">
        <v>8135658</v>
      </c>
      <c r="S66" s="83">
        <v>15531146</v>
      </c>
      <c r="T66" s="81">
        <v>63745410</v>
      </c>
    </row>
  </sheetData>
  <mergeCells count="11">
    <mergeCell ref="P1:T1"/>
    <mergeCell ref="A66:B66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zoomScale="106" zoomScaleNormal="100" zoomScaleSheetLayoutView="106" workbookViewId="0">
      <pane xSplit="2" ySplit="5" topLeftCell="C63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9.5703125" style="1" customWidth="1"/>
    <col min="2" max="2" width="26.28515625" customWidth="1"/>
    <col min="3" max="3" width="14.140625" customWidth="1"/>
    <col min="4" max="4" width="15.42578125" customWidth="1"/>
    <col min="5" max="5" width="12.5703125" customWidth="1"/>
    <col min="6" max="7" width="11.28515625" customWidth="1"/>
    <col min="8" max="8" width="12.140625" customWidth="1"/>
    <col min="9" max="9" width="11.28515625" hidden="1" customWidth="1"/>
    <col min="10" max="10" width="13.85546875" customWidth="1"/>
    <col min="11" max="11" width="12.7109375" style="89" customWidth="1"/>
    <col min="12" max="12" width="16.140625" style="89" customWidth="1"/>
    <col min="13" max="13" width="14.7109375" style="89" customWidth="1"/>
  </cols>
  <sheetData>
    <row r="1" spans="1:13" ht="36.75" customHeight="1" x14ac:dyDescent="0.25">
      <c r="A1" s="88"/>
      <c r="B1" s="123"/>
      <c r="C1" s="124"/>
      <c r="D1" s="125"/>
      <c r="E1" s="126"/>
      <c r="F1" s="126"/>
      <c r="G1" s="126"/>
      <c r="H1" s="126"/>
      <c r="I1" s="126"/>
      <c r="J1" s="387" t="s">
        <v>377</v>
      </c>
      <c r="K1" s="387"/>
      <c r="L1" s="387"/>
      <c r="M1" s="387"/>
    </row>
    <row r="2" spans="1:13" s="127" customFormat="1" ht="34.5" customHeight="1" x14ac:dyDescent="0.25">
      <c r="A2" s="388" t="s">
        <v>305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</row>
    <row r="3" spans="1:13" s="244" customFormat="1" ht="94.5" customHeight="1" x14ac:dyDescent="0.2">
      <c r="A3" s="389" t="s">
        <v>76</v>
      </c>
      <c r="B3" s="267"/>
      <c r="C3" s="268" t="s">
        <v>306</v>
      </c>
      <c r="D3" s="268" t="s">
        <v>307</v>
      </c>
      <c r="E3" s="268" t="s">
        <v>308</v>
      </c>
      <c r="F3" s="268" t="s">
        <v>309</v>
      </c>
      <c r="G3" s="268" t="s">
        <v>310</v>
      </c>
      <c r="H3" s="268" t="s">
        <v>311</v>
      </c>
      <c r="I3" s="268" t="s">
        <v>312</v>
      </c>
      <c r="J3" s="268" t="s">
        <v>313</v>
      </c>
      <c r="K3" s="390" t="s">
        <v>314</v>
      </c>
      <c r="L3" s="391" t="s">
        <v>315</v>
      </c>
      <c r="M3" s="390" t="s">
        <v>316</v>
      </c>
    </row>
    <row r="4" spans="1:13" s="244" customFormat="1" ht="15.75" customHeight="1" x14ac:dyDescent="0.2">
      <c r="A4" s="389"/>
      <c r="B4" s="267" t="s">
        <v>317</v>
      </c>
      <c r="C4" s="268">
        <v>5</v>
      </c>
      <c r="D4" s="268">
        <v>5</v>
      </c>
      <c r="E4" s="268">
        <v>5</v>
      </c>
      <c r="F4" s="268">
        <v>2.5</v>
      </c>
      <c r="G4" s="268">
        <v>2.5</v>
      </c>
      <c r="H4" s="268">
        <v>2.5</v>
      </c>
      <c r="I4" s="268">
        <v>2.5</v>
      </c>
      <c r="J4" s="268">
        <v>2.5</v>
      </c>
      <c r="K4" s="390"/>
      <c r="L4" s="392"/>
      <c r="M4" s="390"/>
    </row>
    <row r="5" spans="1:13" s="244" customFormat="1" ht="29.25" customHeight="1" x14ac:dyDescent="0.2">
      <c r="A5" s="389"/>
      <c r="B5" s="269" t="s">
        <v>194</v>
      </c>
      <c r="C5" s="265" t="s">
        <v>318</v>
      </c>
      <c r="D5" s="265" t="s">
        <v>319</v>
      </c>
      <c r="E5" s="265" t="s">
        <v>318</v>
      </c>
      <c r="F5" s="265" t="s">
        <v>318</v>
      </c>
      <c r="G5" s="265" t="s">
        <v>318</v>
      </c>
      <c r="H5" s="265" t="s">
        <v>318</v>
      </c>
      <c r="I5" s="265" t="s">
        <v>318</v>
      </c>
      <c r="J5" s="265" t="s">
        <v>318</v>
      </c>
      <c r="K5" s="390"/>
      <c r="L5" s="393"/>
      <c r="M5" s="390"/>
    </row>
    <row r="6" spans="1:13" ht="26.25" x14ac:dyDescent="0.25">
      <c r="A6" s="128">
        <f>'[1]8.Весовые коэффициенты'!A7</f>
        <v>560002</v>
      </c>
      <c r="B6" s="129" t="str">
        <f>'[1]8.Весовые коэффициенты'!B7</f>
        <v>ОРЕНБУРГ ОБЛАСТНАЯ КБ  № 2</v>
      </c>
      <c r="C6" s="130">
        <v>4.88</v>
      </c>
      <c r="D6" s="131">
        <v>3.38</v>
      </c>
      <c r="E6" s="131">
        <v>5</v>
      </c>
      <c r="F6" s="131">
        <v>1.08</v>
      </c>
      <c r="G6" s="131">
        <v>1.69</v>
      </c>
      <c r="H6" s="131">
        <v>2.5</v>
      </c>
      <c r="I6" s="131"/>
      <c r="J6" s="131">
        <v>0.91</v>
      </c>
      <c r="K6" s="132">
        <v>19.45</v>
      </c>
      <c r="L6" s="133">
        <v>25</v>
      </c>
      <c r="M6" s="131">
        <v>77.78</v>
      </c>
    </row>
    <row r="7" spans="1:13" ht="26.25" x14ac:dyDescent="0.25">
      <c r="A7" s="128">
        <f>'[1]8.Весовые коэффициенты'!A8</f>
        <v>560014</v>
      </c>
      <c r="B7" s="129" t="str">
        <f>'[1]8.Весовые коэффициенты'!B8</f>
        <v>ОРЕНБУРГ ФГБОУ ВО ОРГМУ МИНЗДРАВА</v>
      </c>
      <c r="C7" s="130">
        <v>5</v>
      </c>
      <c r="D7" s="131">
        <v>5</v>
      </c>
      <c r="E7" s="131">
        <v>4.9950000000000001</v>
      </c>
      <c r="F7" s="131">
        <v>0.63</v>
      </c>
      <c r="G7" s="131">
        <v>2.4975000000000001</v>
      </c>
      <c r="H7" s="131">
        <v>2.4975000000000001</v>
      </c>
      <c r="I7" s="131"/>
      <c r="J7" s="131">
        <v>0</v>
      </c>
      <c r="K7" s="132">
        <v>20.62</v>
      </c>
      <c r="L7" s="133">
        <v>25</v>
      </c>
      <c r="M7" s="131">
        <v>82.48</v>
      </c>
    </row>
    <row r="8" spans="1:13" x14ac:dyDescent="0.25">
      <c r="A8" s="128">
        <f>'[1]8.Весовые коэффициенты'!A9</f>
        <v>560017</v>
      </c>
      <c r="B8" s="129" t="str">
        <f>'[1]8.Весовые коэффициенты'!B9</f>
        <v>ОРЕНБУРГ ГБУЗ ГКБ №1</v>
      </c>
      <c r="C8" s="130">
        <v>5</v>
      </c>
      <c r="D8" s="131">
        <v>5</v>
      </c>
      <c r="E8" s="131">
        <v>5</v>
      </c>
      <c r="F8" s="131">
        <v>1.61</v>
      </c>
      <c r="G8" s="131">
        <v>2.11</v>
      </c>
      <c r="H8" s="131">
        <v>2.5</v>
      </c>
      <c r="I8" s="131"/>
      <c r="J8" s="131">
        <v>1.96</v>
      </c>
      <c r="K8" s="132">
        <v>23.18</v>
      </c>
      <c r="L8" s="133">
        <v>25</v>
      </c>
      <c r="M8" s="131">
        <v>92.73</v>
      </c>
    </row>
    <row r="9" spans="1:13" x14ac:dyDescent="0.25">
      <c r="A9" s="128">
        <f>'[1]8.Весовые коэффициенты'!A10</f>
        <v>560019</v>
      </c>
      <c r="B9" s="129" t="str">
        <f>'[1]8.Весовые коэффициенты'!B10</f>
        <v>ОРЕНБУРГ ГАУЗ ГКБ  №3</v>
      </c>
      <c r="C9" s="130">
        <v>0.19</v>
      </c>
      <c r="D9" s="131">
        <v>5</v>
      </c>
      <c r="E9" s="131">
        <v>5</v>
      </c>
      <c r="F9" s="131">
        <v>1.37</v>
      </c>
      <c r="G9" s="131">
        <v>1.54</v>
      </c>
      <c r="H9" s="131">
        <v>2.5</v>
      </c>
      <c r="I9" s="131"/>
      <c r="J9" s="131">
        <v>1.87</v>
      </c>
      <c r="K9" s="132">
        <v>17.47</v>
      </c>
      <c r="L9" s="133">
        <v>24.905000000000001</v>
      </c>
      <c r="M9" s="131">
        <v>70.150000000000006</v>
      </c>
    </row>
    <row r="10" spans="1:13" x14ac:dyDescent="0.25">
      <c r="A10" s="128">
        <f>'[1]8.Весовые коэффициенты'!A11</f>
        <v>560021</v>
      </c>
      <c r="B10" s="129" t="str">
        <f>'[1]8.Весовые коэффициенты'!B11</f>
        <v>ОРЕНБУРГ ГБУЗ ГКБ № 5</v>
      </c>
      <c r="C10" s="130">
        <v>2.06</v>
      </c>
      <c r="D10" s="131">
        <v>5</v>
      </c>
      <c r="E10" s="131">
        <v>5</v>
      </c>
      <c r="F10" s="131">
        <v>1.75</v>
      </c>
      <c r="G10" s="131">
        <v>1.17</v>
      </c>
      <c r="H10" s="131">
        <v>2.5</v>
      </c>
      <c r="I10" s="131"/>
      <c r="J10" s="131">
        <v>1.21</v>
      </c>
      <c r="K10" s="132">
        <v>18.690000000000001</v>
      </c>
      <c r="L10" s="133">
        <v>23.97</v>
      </c>
      <c r="M10" s="131">
        <v>77.98</v>
      </c>
    </row>
    <row r="11" spans="1:13" x14ac:dyDescent="0.25">
      <c r="A11" s="128">
        <f>'[1]8.Весовые коэффициенты'!A12</f>
        <v>560022</v>
      </c>
      <c r="B11" s="129" t="str">
        <f>'[1]8.Весовые коэффициенты'!B12</f>
        <v>ОРЕНБУРГ ГАУЗ ГКБ  №6</v>
      </c>
      <c r="C11" s="130">
        <v>4.6399999999999997</v>
      </c>
      <c r="D11" s="131">
        <v>4.3899999999999997</v>
      </c>
      <c r="E11" s="131">
        <v>5</v>
      </c>
      <c r="F11" s="131">
        <v>0.39</v>
      </c>
      <c r="G11" s="131">
        <v>0.89</v>
      </c>
      <c r="H11" s="131">
        <v>2.5</v>
      </c>
      <c r="I11" s="131"/>
      <c r="J11" s="131">
        <v>1.73</v>
      </c>
      <c r="K11" s="132">
        <v>19.54</v>
      </c>
      <c r="L11" s="133">
        <v>24.35</v>
      </c>
      <c r="M11" s="131">
        <v>80.23</v>
      </c>
    </row>
    <row r="12" spans="1:13" x14ac:dyDescent="0.25">
      <c r="A12" s="128">
        <f>'[1]8.Весовые коэффициенты'!A13</f>
        <v>560024</v>
      </c>
      <c r="B12" s="129" t="str">
        <f>'[1]8.Весовые коэффициенты'!B13</f>
        <v>ОРЕНБУРГ ГАУЗ ДГКБ</v>
      </c>
      <c r="C12" s="130">
        <v>4.93</v>
      </c>
      <c r="D12" s="131">
        <v>4.9400000000000004</v>
      </c>
      <c r="E12" s="131">
        <v>4.92</v>
      </c>
      <c r="F12" s="131">
        <v>2.4</v>
      </c>
      <c r="G12" s="131">
        <v>2.48</v>
      </c>
      <c r="H12" s="131">
        <v>2.5</v>
      </c>
      <c r="I12" s="131"/>
      <c r="J12" s="131">
        <v>0</v>
      </c>
      <c r="K12" s="132">
        <v>22.17</v>
      </c>
      <c r="L12" s="133">
        <v>22.5975</v>
      </c>
      <c r="M12" s="131">
        <v>98.12</v>
      </c>
    </row>
    <row r="13" spans="1:13" ht="26.25" x14ac:dyDescent="0.25">
      <c r="A13" s="128">
        <f>'[1]8.Весовые коэффициенты'!A14</f>
        <v>560026</v>
      </c>
      <c r="B13" s="129" t="str">
        <f>'[1]8.Весовые коэффициенты'!B14</f>
        <v>ОРЕНБУРГ ГАУЗ ГКБ ИМ. ПИРОГОВА Н.И.</v>
      </c>
      <c r="C13" s="130">
        <v>4.43</v>
      </c>
      <c r="D13" s="131">
        <v>5</v>
      </c>
      <c r="E13" s="131">
        <v>5</v>
      </c>
      <c r="F13" s="131">
        <v>1.19</v>
      </c>
      <c r="G13" s="131">
        <v>1.45</v>
      </c>
      <c r="H13" s="131">
        <v>2.5</v>
      </c>
      <c r="I13" s="131"/>
      <c r="J13" s="131">
        <v>1.72</v>
      </c>
      <c r="K13" s="132">
        <v>21.29</v>
      </c>
      <c r="L13" s="133">
        <v>24.58</v>
      </c>
      <c r="M13" s="131">
        <v>86.61</v>
      </c>
    </row>
    <row r="14" spans="1:13" x14ac:dyDescent="0.25">
      <c r="A14" s="128">
        <f>'[1]8.Весовые коэффициенты'!A15</f>
        <v>560032</v>
      </c>
      <c r="B14" s="129" t="str">
        <f>'[1]8.Весовые коэффициенты'!B15</f>
        <v>ОРСКАЯ ГАУЗ ГБ № 2</v>
      </c>
      <c r="C14" s="130">
        <v>4.0199999999999996</v>
      </c>
      <c r="D14" s="131">
        <v>5</v>
      </c>
      <c r="E14" s="131">
        <v>4.96</v>
      </c>
      <c r="F14" s="131">
        <v>1.08</v>
      </c>
      <c r="G14" s="131">
        <v>2.34</v>
      </c>
      <c r="H14" s="131">
        <v>2.5</v>
      </c>
      <c r="I14" s="131"/>
      <c r="J14" s="131">
        <v>0.91</v>
      </c>
      <c r="K14" s="132">
        <v>20.82</v>
      </c>
      <c r="L14" s="133">
        <v>25</v>
      </c>
      <c r="M14" s="131">
        <v>83.26</v>
      </c>
    </row>
    <row r="15" spans="1:13" x14ac:dyDescent="0.25">
      <c r="A15" s="128">
        <f>'[1]8.Весовые коэффициенты'!A16</f>
        <v>560033</v>
      </c>
      <c r="B15" s="129" t="str">
        <f>'[1]8.Весовые коэффициенты'!B16</f>
        <v>ОРСКАЯ ГАУЗ ГБ № 3</v>
      </c>
      <c r="C15" s="130">
        <v>5</v>
      </c>
      <c r="D15" s="131">
        <v>5</v>
      </c>
      <c r="E15" s="131">
        <v>5</v>
      </c>
      <c r="F15" s="131">
        <v>2.5</v>
      </c>
      <c r="G15" s="131">
        <v>2.5</v>
      </c>
      <c r="H15" s="131">
        <v>2.5</v>
      </c>
      <c r="I15" s="131"/>
      <c r="J15" s="131">
        <v>1.51</v>
      </c>
      <c r="K15" s="132">
        <v>24.01</v>
      </c>
      <c r="L15" s="133">
        <v>25</v>
      </c>
      <c r="M15" s="131">
        <v>96.06</v>
      </c>
    </row>
    <row r="16" spans="1:13" x14ac:dyDescent="0.25">
      <c r="A16" s="128">
        <f>'[1]8.Весовые коэффициенты'!A17</f>
        <v>560034</v>
      </c>
      <c r="B16" s="129" t="str">
        <f>'[1]8.Весовые коэффициенты'!B17</f>
        <v>ОРСКАЯ ГАУЗ ГБ № 4</v>
      </c>
      <c r="C16" s="130">
        <v>0</v>
      </c>
      <c r="D16" s="131">
        <v>5</v>
      </c>
      <c r="E16" s="131">
        <v>5</v>
      </c>
      <c r="F16" s="131">
        <v>1.66</v>
      </c>
      <c r="G16" s="131">
        <v>2.5</v>
      </c>
      <c r="H16" s="131">
        <v>2.5</v>
      </c>
      <c r="I16" s="131"/>
      <c r="J16" s="131">
        <v>0.79</v>
      </c>
      <c r="K16" s="132">
        <v>17.45</v>
      </c>
      <c r="L16" s="133">
        <v>25</v>
      </c>
      <c r="M16" s="131">
        <v>69.78</v>
      </c>
    </row>
    <row r="17" spans="1:13" ht="15.75" customHeight="1" x14ac:dyDescent="0.25">
      <c r="A17" s="128">
        <f>'[1]8.Весовые коэффициенты'!A18</f>
        <v>560035</v>
      </c>
      <c r="B17" s="129" t="str">
        <f>'[1]8.Весовые коэффициенты'!B18</f>
        <v>ОРСКАЯ ГАУЗ ГБ № 5</v>
      </c>
      <c r="C17" s="130">
        <v>4.7300000000000004</v>
      </c>
      <c r="D17" s="131">
        <v>5</v>
      </c>
      <c r="E17" s="131">
        <v>4.7300000000000004</v>
      </c>
      <c r="F17" s="131">
        <v>0.49</v>
      </c>
      <c r="G17" s="131">
        <v>2.5</v>
      </c>
      <c r="H17" s="131">
        <v>2.5</v>
      </c>
      <c r="I17" s="131"/>
      <c r="J17" s="131">
        <v>0</v>
      </c>
      <c r="K17" s="132">
        <v>19.95</v>
      </c>
      <c r="L17" s="133">
        <v>22.635000000000002</v>
      </c>
      <c r="M17" s="131">
        <v>88.12</v>
      </c>
    </row>
    <row r="18" spans="1:13" x14ac:dyDescent="0.25">
      <c r="A18" s="128">
        <f>'[1]8.Весовые коэффициенты'!A19</f>
        <v>560036</v>
      </c>
      <c r="B18" s="129" t="str">
        <f>'[1]8.Весовые коэффициенты'!B19</f>
        <v>ОРСКАЯ ГАУЗ ГБ № 1</v>
      </c>
      <c r="C18" s="130">
        <v>3.38</v>
      </c>
      <c r="D18" s="131">
        <v>5</v>
      </c>
      <c r="E18" s="131">
        <v>5</v>
      </c>
      <c r="F18" s="131">
        <v>0.98</v>
      </c>
      <c r="G18" s="131">
        <v>2.5</v>
      </c>
      <c r="H18" s="131">
        <v>2.5</v>
      </c>
      <c r="I18" s="131"/>
      <c r="J18" s="131">
        <v>0.76</v>
      </c>
      <c r="K18" s="132">
        <v>20.12</v>
      </c>
      <c r="L18" s="133">
        <v>24.54</v>
      </c>
      <c r="M18" s="131">
        <v>82</v>
      </c>
    </row>
    <row r="19" spans="1:13" x14ac:dyDescent="0.25">
      <c r="A19" s="128">
        <f>'[1]8.Весовые коэффициенты'!A20</f>
        <v>560041</v>
      </c>
      <c r="B19" s="129" t="str">
        <f>'[1]8.Весовые коэффициенты'!B20</f>
        <v>НОВОТРОИЦКАЯ ГАУЗ ДГБ</v>
      </c>
      <c r="C19" s="130">
        <v>4.91</v>
      </c>
      <c r="D19" s="131">
        <v>4.92</v>
      </c>
      <c r="E19" s="131">
        <v>4.91</v>
      </c>
      <c r="F19" s="131">
        <v>1.65</v>
      </c>
      <c r="G19" s="131">
        <v>2.5</v>
      </c>
      <c r="H19" s="131">
        <v>2.5</v>
      </c>
      <c r="I19" s="131"/>
      <c r="J19" s="131">
        <v>0</v>
      </c>
      <c r="K19" s="132">
        <v>21.4</v>
      </c>
      <c r="L19" s="133">
        <v>22.55</v>
      </c>
      <c r="M19" s="131">
        <v>94.91</v>
      </c>
    </row>
    <row r="20" spans="1:13" x14ac:dyDescent="0.25">
      <c r="A20" s="128">
        <f>'[1]8.Весовые коэффициенты'!A21</f>
        <v>560043</v>
      </c>
      <c r="B20" s="129" t="str">
        <f>'[1]8.Весовые коэффициенты'!B21</f>
        <v>МЕДНОГОРСКАЯ ГБ</v>
      </c>
      <c r="C20" s="130">
        <v>4.26</v>
      </c>
      <c r="D20" s="131">
        <v>5</v>
      </c>
      <c r="E20" s="131">
        <v>5</v>
      </c>
      <c r="F20" s="131">
        <v>0.76</v>
      </c>
      <c r="G20" s="131">
        <v>1.17</v>
      </c>
      <c r="H20" s="131">
        <v>2.38</v>
      </c>
      <c r="I20" s="131"/>
      <c r="J20" s="131">
        <v>0.71</v>
      </c>
      <c r="K20" s="132">
        <v>19.29</v>
      </c>
      <c r="L20" s="133">
        <v>24.5</v>
      </c>
      <c r="M20" s="131">
        <v>78.72</v>
      </c>
    </row>
    <row r="21" spans="1:13" x14ac:dyDescent="0.25">
      <c r="A21" s="128">
        <f>'[1]8.Весовые коэффициенты'!A22</f>
        <v>560045</v>
      </c>
      <c r="B21" s="129" t="str">
        <f>'[1]8.Весовые коэффициенты'!B22</f>
        <v>БУГУРУСЛАНСКАЯ ГБ</v>
      </c>
      <c r="C21" s="130">
        <v>1.1399999999999999</v>
      </c>
      <c r="D21" s="131">
        <v>5</v>
      </c>
      <c r="E21" s="131">
        <v>5</v>
      </c>
      <c r="F21" s="131">
        <v>0.25</v>
      </c>
      <c r="G21" s="131">
        <v>0.75</v>
      </c>
      <c r="H21" s="131">
        <v>2.5</v>
      </c>
      <c r="I21" s="131"/>
      <c r="J21" s="131">
        <v>0.42</v>
      </c>
      <c r="K21" s="132">
        <v>15.06</v>
      </c>
      <c r="L21" s="133">
        <v>24.43</v>
      </c>
      <c r="M21" s="131">
        <v>61.66</v>
      </c>
    </row>
    <row r="22" spans="1:13" x14ac:dyDescent="0.25">
      <c r="A22" s="128">
        <f>'[1]8.Весовые коэффициенты'!A23</f>
        <v>560047</v>
      </c>
      <c r="B22" s="129" t="str">
        <f>'[1]8.Весовые коэффициенты'!B23</f>
        <v>БУГУРУСЛАНСКАЯ РБ</v>
      </c>
      <c r="C22" s="130">
        <v>4.45</v>
      </c>
      <c r="D22" s="131">
        <v>4.17</v>
      </c>
      <c r="E22" s="131">
        <v>4.93</v>
      </c>
      <c r="F22" s="131">
        <v>0.33</v>
      </c>
      <c r="G22" s="131">
        <v>2.5</v>
      </c>
      <c r="H22" s="131">
        <v>2.5</v>
      </c>
      <c r="I22" s="131"/>
      <c r="J22" s="131">
        <v>0.4</v>
      </c>
      <c r="K22" s="132">
        <v>19.29</v>
      </c>
      <c r="L22" s="133">
        <v>24.445</v>
      </c>
      <c r="M22" s="131">
        <v>78.89</v>
      </c>
    </row>
    <row r="23" spans="1:13" x14ac:dyDescent="0.25">
      <c r="A23" s="128">
        <f>'[1]8.Весовые коэффициенты'!A24</f>
        <v>560052</v>
      </c>
      <c r="B23" s="129" t="str">
        <f>'[1]8.Весовые коэффициенты'!B24</f>
        <v>АБДУЛИНСКАЯ ГБ</v>
      </c>
      <c r="C23" s="130">
        <v>4.78</v>
      </c>
      <c r="D23" s="131">
        <v>5</v>
      </c>
      <c r="E23" s="131">
        <v>5</v>
      </c>
      <c r="F23" s="131">
        <v>0.48</v>
      </c>
      <c r="G23" s="131">
        <v>0.59499999999999997</v>
      </c>
      <c r="H23" s="131">
        <v>1.9</v>
      </c>
      <c r="I23" s="131"/>
      <c r="J23" s="131">
        <v>1.64</v>
      </c>
      <c r="K23" s="132">
        <v>19.399999999999999</v>
      </c>
      <c r="L23" s="133">
        <v>24.405000000000001</v>
      </c>
      <c r="M23" s="131">
        <v>79.47</v>
      </c>
    </row>
    <row r="24" spans="1:13" x14ac:dyDescent="0.25">
      <c r="A24" s="128">
        <f>'[1]8.Весовые коэффициенты'!A25</f>
        <v>560053</v>
      </c>
      <c r="B24" s="129" t="str">
        <f>'[1]8.Весовые коэффициенты'!B25</f>
        <v>АДАМОВСКАЯ РБ</v>
      </c>
      <c r="C24" s="130">
        <v>0.87</v>
      </c>
      <c r="D24" s="131">
        <v>5</v>
      </c>
      <c r="E24" s="131">
        <v>5</v>
      </c>
      <c r="F24" s="131">
        <v>0.23</v>
      </c>
      <c r="G24" s="131">
        <v>2.5</v>
      </c>
      <c r="H24" s="131">
        <v>2.5</v>
      </c>
      <c r="I24" s="131"/>
      <c r="J24" s="131">
        <v>0.45</v>
      </c>
      <c r="K24" s="132">
        <v>16.55</v>
      </c>
      <c r="L24" s="133">
        <v>24.46</v>
      </c>
      <c r="M24" s="131">
        <v>67.680000000000007</v>
      </c>
    </row>
    <row r="25" spans="1:13" x14ac:dyDescent="0.25">
      <c r="A25" s="128">
        <f>'[1]8.Весовые коэффициенты'!A26</f>
        <v>560054</v>
      </c>
      <c r="B25" s="129" t="str">
        <f>'[1]8.Весовые коэффициенты'!B26</f>
        <v>АКБУЛАКСКАЯ РБ</v>
      </c>
      <c r="C25" s="130">
        <v>5</v>
      </c>
      <c r="D25" s="131">
        <v>5</v>
      </c>
      <c r="E25" s="131">
        <v>5</v>
      </c>
      <c r="F25" s="131">
        <v>1.0900000000000001</v>
      </c>
      <c r="G25" s="131">
        <v>2.5</v>
      </c>
      <c r="H25" s="131">
        <v>1.91</v>
      </c>
      <c r="I25" s="131"/>
      <c r="J25" s="131">
        <v>0.85</v>
      </c>
      <c r="K25" s="132">
        <v>21.35</v>
      </c>
      <c r="L25" s="133">
        <v>24.37</v>
      </c>
      <c r="M25" s="131">
        <v>87.62</v>
      </c>
    </row>
    <row r="26" spans="1:13" x14ac:dyDescent="0.25">
      <c r="A26" s="128">
        <f>'[1]8.Весовые коэффициенты'!A27</f>
        <v>560055</v>
      </c>
      <c r="B26" s="129" t="str">
        <f>'[1]8.Весовые коэффициенты'!B27</f>
        <v>АЛЕКСАНДРОВСКАЯ РБ</v>
      </c>
      <c r="C26" s="130">
        <v>2.4700000000000002</v>
      </c>
      <c r="D26" s="131">
        <v>5</v>
      </c>
      <c r="E26" s="131">
        <v>4.88</v>
      </c>
      <c r="F26" s="131">
        <v>0.31</v>
      </c>
      <c r="G26" s="131">
        <v>2.5</v>
      </c>
      <c r="H26" s="131">
        <v>1.66</v>
      </c>
      <c r="I26" s="131"/>
      <c r="J26" s="131">
        <v>0.31</v>
      </c>
      <c r="K26" s="132">
        <v>17.13</v>
      </c>
      <c r="L26" s="133">
        <v>24.502500000000001</v>
      </c>
      <c r="M26" s="131">
        <v>69.900000000000006</v>
      </c>
    </row>
    <row r="27" spans="1:13" x14ac:dyDescent="0.25">
      <c r="A27" s="128">
        <f>'[1]8.Весовые коэффициенты'!A28</f>
        <v>560056</v>
      </c>
      <c r="B27" s="129" t="str">
        <f>'[1]8.Весовые коэффициенты'!B28</f>
        <v>АСЕКЕЕВСКАЯ РБ</v>
      </c>
      <c r="C27" s="130">
        <v>3.75</v>
      </c>
      <c r="D27" s="131">
        <v>5</v>
      </c>
      <c r="E27" s="131">
        <v>5</v>
      </c>
      <c r="F27" s="131">
        <v>0.55000000000000004</v>
      </c>
      <c r="G27" s="131">
        <v>2.5</v>
      </c>
      <c r="H27" s="131">
        <v>2.08</v>
      </c>
      <c r="I27" s="131"/>
      <c r="J27" s="131">
        <v>0</v>
      </c>
      <c r="K27" s="132">
        <v>18.88</v>
      </c>
      <c r="L27" s="133">
        <v>24.54</v>
      </c>
      <c r="M27" s="131">
        <v>76.930000000000007</v>
      </c>
    </row>
    <row r="28" spans="1:13" x14ac:dyDescent="0.25">
      <c r="A28" s="128">
        <f>'[1]8.Весовые коэффициенты'!A29</f>
        <v>560057</v>
      </c>
      <c r="B28" s="129" t="str">
        <f>'[1]8.Весовые коэффициенты'!B29</f>
        <v>БЕЛЯЕВСКАЯ РБ</v>
      </c>
      <c r="C28" s="130">
        <v>5</v>
      </c>
      <c r="D28" s="131">
        <v>5</v>
      </c>
      <c r="E28" s="131">
        <v>5</v>
      </c>
      <c r="F28" s="131">
        <v>2.41</v>
      </c>
      <c r="G28" s="131">
        <v>1.86</v>
      </c>
      <c r="H28" s="131">
        <v>1.1599999999999999</v>
      </c>
      <c r="I28" s="131"/>
      <c r="J28" s="131">
        <v>1.2</v>
      </c>
      <c r="K28" s="132">
        <v>21.63</v>
      </c>
      <c r="L28" s="133">
        <v>24.475000000000001</v>
      </c>
      <c r="M28" s="131">
        <v>88.37</v>
      </c>
    </row>
    <row r="29" spans="1:13" x14ac:dyDescent="0.25">
      <c r="A29" s="128">
        <f>'[1]8.Весовые коэффициенты'!A30</f>
        <v>560058</v>
      </c>
      <c r="B29" s="129" t="str">
        <f>'[1]8.Весовые коэффициенты'!B30</f>
        <v>ГАЙСКАЯ ГБ</v>
      </c>
      <c r="C29" s="130">
        <v>4.2699999999999996</v>
      </c>
      <c r="D29" s="131">
        <v>4.79</v>
      </c>
      <c r="E29" s="131">
        <v>5</v>
      </c>
      <c r="F29" s="131">
        <v>0.17</v>
      </c>
      <c r="G29" s="131">
        <v>2.5</v>
      </c>
      <c r="H29" s="131">
        <v>2.5</v>
      </c>
      <c r="I29" s="131"/>
      <c r="J29" s="131">
        <v>0.12</v>
      </c>
      <c r="K29" s="132">
        <v>19.350000000000001</v>
      </c>
      <c r="L29" s="133">
        <v>24.445</v>
      </c>
      <c r="M29" s="131">
        <v>79.14</v>
      </c>
    </row>
    <row r="30" spans="1:13" x14ac:dyDescent="0.25">
      <c r="A30" s="128">
        <f>'[1]8.Весовые коэффициенты'!A31</f>
        <v>560059</v>
      </c>
      <c r="B30" s="129" t="str">
        <f>'[1]8.Весовые коэффициенты'!B31</f>
        <v>ГРАЧЕВСКАЯ РБ</v>
      </c>
      <c r="C30" s="130">
        <v>4.49</v>
      </c>
      <c r="D30" s="131">
        <v>5</v>
      </c>
      <c r="E30" s="131">
        <v>5</v>
      </c>
      <c r="F30" s="131">
        <v>1.97</v>
      </c>
      <c r="G30" s="131">
        <v>2.5</v>
      </c>
      <c r="H30" s="131">
        <v>0.56999999999999995</v>
      </c>
      <c r="I30" s="131"/>
      <c r="J30" s="131">
        <v>2</v>
      </c>
      <c r="K30" s="132">
        <v>21.53</v>
      </c>
      <c r="L30" s="133">
        <v>24.51</v>
      </c>
      <c r="M30" s="131">
        <v>87.85</v>
      </c>
    </row>
    <row r="31" spans="1:13" x14ac:dyDescent="0.25">
      <c r="A31" s="128">
        <f>'[1]8.Весовые коэффициенты'!A32</f>
        <v>560060</v>
      </c>
      <c r="B31" s="129" t="str">
        <f>'[1]8.Весовые коэффициенты'!B32</f>
        <v>ДОМБАРОВСКАЯ РБ</v>
      </c>
      <c r="C31" s="130">
        <v>4.82</v>
      </c>
      <c r="D31" s="131">
        <v>5</v>
      </c>
      <c r="E31" s="131">
        <v>5</v>
      </c>
      <c r="F31" s="131">
        <v>0.28999999999999998</v>
      </c>
      <c r="G31" s="131">
        <v>2.5</v>
      </c>
      <c r="H31" s="131">
        <v>1.35</v>
      </c>
      <c r="I31" s="131"/>
      <c r="J31" s="131">
        <v>1.0900000000000001</v>
      </c>
      <c r="K31" s="132">
        <v>20.05</v>
      </c>
      <c r="L31" s="133">
        <v>24.452500000000001</v>
      </c>
      <c r="M31" s="131">
        <v>82.01</v>
      </c>
    </row>
    <row r="32" spans="1:13" x14ac:dyDescent="0.25">
      <c r="A32" s="128">
        <f>'[1]8.Весовые коэффициенты'!A33</f>
        <v>560061</v>
      </c>
      <c r="B32" s="129" t="str">
        <f>'[1]8.Весовые коэффициенты'!B33</f>
        <v>ИЛЕКСКАЯ РБ</v>
      </c>
      <c r="C32" s="130">
        <v>3.88</v>
      </c>
      <c r="D32" s="131">
        <v>5</v>
      </c>
      <c r="E32" s="131">
        <v>5</v>
      </c>
      <c r="F32" s="131">
        <v>0.26</v>
      </c>
      <c r="G32" s="131">
        <v>2.5</v>
      </c>
      <c r="H32" s="131">
        <v>1.75</v>
      </c>
      <c r="I32" s="131"/>
      <c r="J32" s="131">
        <v>0.68</v>
      </c>
      <c r="K32" s="132">
        <v>19.07</v>
      </c>
      <c r="L32" s="133">
        <v>24.43</v>
      </c>
      <c r="M32" s="131">
        <v>78.040000000000006</v>
      </c>
    </row>
    <row r="33" spans="1:13" x14ac:dyDescent="0.25">
      <c r="A33" s="128">
        <f>'[1]8.Весовые коэффициенты'!A34</f>
        <v>560062</v>
      </c>
      <c r="B33" s="129" t="str">
        <f>'[1]8.Весовые коэффициенты'!B34</f>
        <v>КВАРКЕНСКАЯ РБ</v>
      </c>
      <c r="C33" s="130">
        <v>2.27</v>
      </c>
      <c r="D33" s="131">
        <v>5</v>
      </c>
      <c r="E33" s="131">
        <v>5</v>
      </c>
      <c r="F33" s="131">
        <v>0.94</v>
      </c>
      <c r="G33" s="131">
        <v>1.34</v>
      </c>
      <c r="H33" s="131">
        <v>2.44</v>
      </c>
      <c r="I33" s="131"/>
      <c r="J33" s="131">
        <v>0.12</v>
      </c>
      <c r="K33" s="132">
        <v>17.11</v>
      </c>
      <c r="L33" s="133">
        <v>24.475000000000001</v>
      </c>
      <c r="M33" s="131">
        <v>69.91</v>
      </c>
    </row>
    <row r="34" spans="1:13" x14ac:dyDescent="0.25">
      <c r="A34" s="128">
        <f>'[1]8.Весовые коэффициенты'!A35</f>
        <v>560063</v>
      </c>
      <c r="B34" s="129" t="str">
        <f>'[1]8.Весовые коэффициенты'!B35</f>
        <v>КРАСНОГВАРДЕЙСКАЯ РБ</v>
      </c>
      <c r="C34" s="130">
        <v>2.61</v>
      </c>
      <c r="D34" s="131">
        <v>5</v>
      </c>
      <c r="E34" s="131">
        <v>5</v>
      </c>
      <c r="F34" s="131">
        <v>0.33</v>
      </c>
      <c r="G34" s="131">
        <v>2.5</v>
      </c>
      <c r="H34" s="131">
        <v>2.1</v>
      </c>
      <c r="I34" s="131"/>
      <c r="J34" s="131">
        <v>0.96</v>
      </c>
      <c r="K34" s="132">
        <v>18.510000000000002</v>
      </c>
      <c r="L34" s="133">
        <v>24.44</v>
      </c>
      <c r="M34" s="131">
        <v>75.73</v>
      </c>
    </row>
    <row r="35" spans="1:13" x14ac:dyDescent="0.25">
      <c r="A35" s="128">
        <f>'[1]8.Весовые коэффициенты'!A36</f>
        <v>560064</v>
      </c>
      <c r="B35" s="129" t="str">
        <f>'[1]8.Весовые коэффициенты'!B36</f>
        <v>КУВАНДЫКСКАЯ ГБ</v>
      </c>
      <c r="C35" s="130">
        <v>5</v>
      </c>
      <c r="D35" s="131">
        <v>5</v>
      </c>
      <c r="E35" s="131">
        <v>5</v>
      </c>
      <c r="F35" s="131">
        <v>2.5</v>
      </c>
      <c r="G35" s="131">
        <v>1.32</v>
      </c>
      <c r="H35" s="131">
        <v>2.5</v>
      </c>
      <c r="I35" s="131"/>
      <c r="J35" s="131">
        <v>1.73</v>
      </c>
      <c r="K35" s="132">
        <v>23.05</v>
      </c>
      <c r="L35" s="133">
        <v>24.44</v>
      </c>
      <c r="M35" s="131">
        <v>94.3</v>
      </c>
    </row>
    <row r="36" spans="1:13" x14ac:dyDescent="0.25">
      <c r="A36" s="128">
        <f>'[1]8.Весовые коэффициенты'!A37</f>
        <v>560065</v>
      </c>
      <c r="B36" s="129" t="str">
        <f>'[1]8.Весовые коэффициенты'!B37</f>
        <v>КУРМАНАЕВСКАЯ РБ</v>
      </c>
      <c r="C36" s="130">
        <v>4.8499999999999996</v>
      </c>
      <c r="D36" s="131">
        <v>5</v>
      </c>
      <c r="E36" s="131">
        <v>5</v>
      </c>
      <c r="F36" s="131">
        <v>0.14000000000000001</v>
      </c>
      <c r="G36" s="131">
        <v>2.5</v>
      </c>
      <c r="H36" s="131">
        <v>1.61</v>
      </c>
      <c r="I36" s="131"/>
      <c r="J36" s="131">
        <v>0.49</v>
      </c>
      <c r="K36" s="132">
        <v>19.600000000000001</v>
      </c>
      <c r="L36" s="133">
        <v>24.515000000000001</v>
      </c>
      <c r="M36" s="131">
        <v>79.94</v>
      </c>
    </row>
    <row r="37" spans="1:13" x14ac:dyDescent="0.25">
      <c r="A37" s="128">
        <f>'[1]8.Весовые коэффициенты'!A38</f>
        <v>560066</v>
      </c>
      <c r="B37" s="129" t="str">
        <f>'[1]8.Весовые коэффициенты'!B38</f>
        <v>МАТВЕЕВСКАЯ РБ</v>
      </c>
      <c r="C37" s="130">
        <v>3.54</v>
      </c>
      <c r="D37" s="131">
        <v>4.7300000000000004</v>
      </c>
      <c r="E37" s="131">
        <v>4.96</v>
      </c>
      <c r="F37" s="131">
        <v>0.59</v>
      </c>
      <c r="G37" s="131">
        <v>2.5</v>
      </c>
      <c r="H37" s="131">
        <v>1.51</v>
      </c>
      <c r="I37" s="131"/>
      <c r="J37" s="131">
        <v>1</v>
      </c>
      <c r="K37" s="132">
        <v>18.829999999999998</v>
      </c>
      <c r="L37" s="133">
        <v>24.502500000000001</v>
      </c>
      <c r="M37" s="131">
        <v>76.86</v>
      </c>
    </row>
    <row r="38" spans="1:13" x14ac:dyDescent="0.25">
      <c r="A38" s="128">
        <f>'[1]8.Весовые коэффициенты'!A39</f>
        <v>560067</v>
      </c>
      <c r="B38" s="129" t="str">
        <f>'[1]8.Весовые коэффициенты'!B39</f>
        <v>НОВООРСКАЯ РБ</v>
      </c>
      <c r="C38" s="130">
        <v>3.26</v>
      </c>
      <c r="D38" s="131">
        <v>5</v>
      </c>
      <c r="E38" s="131">
        <v>5</v>
      </c>
      <c r="F38" s="131">
        <v>0.14000000000000001</v>
      </c>
      <c r="G38" s="131">
        <v>2.5</v>
      </c>
      <c r="H38" s="131">
        <v>1.76</v>
      </c>
      <c r="I38" s="131"/>
      <c r="J38" s="131">
        <v>0.49</v>
      </c>
      <c r="K38" s="132">
        <v>18.149999999999999</v>
      </c>
      <c r="L38" s="133">
        <v>24.407499999999999</v>
      </c>
      <c r="M38" s="131">
        <v>74.38</v>
      </c>
    </row>
    <row r="39" spans="1:13" x14ac:dyDescent="0.25">
      <c r="A39" s="128">
        <f>'[1]8.Весовые коэффициенты'!A40</f>
        <v>560068</v>
      </c>
      <c r="B39" s="129" t="str">
        <f>'[1]8.Весовые коэффициенты'!B40</f>
        <v>НОВОСЕРГИЕВСКАЯ РБ</v>
      </c>
      <c r="C39" s="130">
        <v>3.65</v>
      </c>
      <c r="D39" s="131">
        <v>5</v>
      </c>
      <c r="E39" s="131">
        <v>5</v>
      </c>
      <c r="F39" s="131">
        <v>0.94</v>
      </c>
      <c r="G39" s="131">
        <v>2.5</v>
      </c>
      <c r="H39" s="131">
        <v>1.48</v>
      </c>
      <c r="I39" s="131"/>
      <c r="J39" s="131">
        <v>0.85</v>
      </c>
      <c r="K39" s="132">
        <v>19.420000000000002</v>
      </c>
      <c r="L39" s="133">
        <v>24.43</v>
      </c>
      <c r="M39" s="131">
        <v>79.48</v>
      </c>
    </row>
    <row r="40" spans="1:13" x14ac:dyDescent="0.25">
      <c r="A40" s="128">
        <f>'[1]8.Весовые коэффициенты'!A41</f>
        <v>560069</v>
      </c>
      <c r="B40" s="129" t="str">
        <f>'[1]8.Весовые коэффициенты'!B41</f>
        <v>ОКТЯБРЬСКАЯ РБ</v>
      </c>
      <c r="C40" s="130">
        <v>4.99</v>
      </c>
      <c r="D40" s="131">
        <v>5</v>
      </c>
      <c r="E40" s="131">
        <v>5</v>
      </c>
      <c r="F40" s="131">
        <v>0.23</v>
      </c>
      <c r="G40" s="131">
        <v>2.5</v>
      </c>
      <c r="H40" s="131">
        <v>1.89</v>
      </c>
      <c r="I40" s="131"/>
      <c r="J40" s="131">
        <v>0.65</v>
      </c>
      <c r="K40" s="132">
        <v>20.25</v>
      </c>
      <c r="L40" s="133">
        <v>24.45</v>
      </c>
      <c r="M40" s="131">
        <v>82.84</v>
      </c>
    </row>
    <row r="41" spans="1:13" x14ac:dyDescent="0.25">
      <c r="A41" s="128">
        <f>'[1]8.Весовые коэффициенты'!A42</f>
        <v>560070</v>
      </c>
      <c r="B41" s="129" t="str">
        <f>'[1]8.Весовые коэффициенты'!B42</f>
        <v>ОРЕНБУРГСКАЯ РБ</v>
      </c>
      <c r="C41" s="130">
        <v>4.9800000000000004</v>
      </c>
      <c r="D41" s="131">
        <v>5</v>
      </c>
      <c r="E41" s="131">
        <v>5</v>
      </c>
      <c r="F41" s="131">
        <v>1.81</v>
      </c>
      <c r="G41" s="131">
        <v>2.5</v>
      </c>
      <c r="H41" s="131">
        <v>2.1800000000000002</v>
      </c>
      <c r="I41" s="131"/>
      <c r="J41" s="131">
        <v>1.34</v>
      </c>
      <c r="K41" s="132">
        <v>22.8</v>
      </c>
      <c r="L41" s="133">
        <v>24.385000000000002</v>
      </c>
      <c r="M41" s="131">
        <v>93.51</v>
      </c>
    </row>
    <row r="42" spans="1:13" x14ac:dyDescent="0.25">
      <c r="A42" s="128">
        <f>'[1]8.Весовые коэффициенты'!A43</f>
        <v>560071</v>
      </c>
      <c r="B42" s="129" t="str">
        <f>'[1]8.Весовые коэффициенты'!B43</f>
        <v>ПЕРВОМАЙСКАЯ РБ</v>
      </c>
      <c r="C42" s="130">
        <v>1.17</v>
      </c>
      <c r="D42" s="131">
        <v>5</v>
      </c>
      <c r="E42" s="131">
        <v>5</v>
      </c>
      <c r="F42" s="131">
        <v>0.73</v>
      </c>
      <c r="G42" s="131">
        <v>2.5</v>
      </c>
      <c r="H42" s="131">
        <v>0.62</v>
      </c>
      <c r="I42" s="131"/>
      <c r="J42" s="131">
        <v>0.59</v>
      </c>
      <c r="K42" s="132">
        <v>15.61</v>
      </c>
      <c r="L42" s="133">
        <v>24.38</v>
      </c>
      <c r="M42" s="131">
        <v>64.02</v>
      </c>
    </row>
    <row r="43" spans="1:13" x14ac:dyDescent="0.25">
      <c r="A43" s="128">
        <f>'[1]8.Весовые коэффициенты'!A44</f>
        <v>560072</v>
      </c>
      <c r="B43" s="129" t="str">
        <f>'[1]8.Весовые коэффициенты'!B44</f>
        <v>ПЕРЕВОЛОЦКАЯ РБ</v>
      </c>
      <c r="C43" s="130">
        <v>4.53</v>
      </c>
      <c r="D43" s="131">
        <v>5</v>
      </c>
      <c r="E43" s="131">
        <v>5</v>
      </c>
      <c r="F43" s="131">
        <v>0.79</v>
      </c>
      <c r="G43" s="131">
        <v>1.64</v>
      </c>
      <c r="H43" s="131">
        <v>1.95</v>
      </c>
      <c r="I43" s="131"/>
      <c r="J43" s="131">
        <v>1.19</v>
      </c>
      <c r="K43" s="132">
        <v>20.11</v>
      </c>
      <c r="L43" s="133">
        <v>24.4725</v>
      </c>
      <c r="M43" s="131">
        <v>82.19</v>
      </c>
    </row>
    <row r="44" spans="1:13" x14ac:dyDescent="0.25">
      <c r="A44" s="128">
        <f>'[1]8.Весовые коэффициенты'!A45</f>
        <v>560073</v>
      </c>
      <c r="B44" s="129" t="str">
        <f>'[1]8.Весовые коэффициенты'!B45</f>
        <v>ПОНОМАРЕВСКАЯ РБ</v>
      </c>
      <c r="C44" s="130">
        <v>5</v>
      </c>
      <c r="D44" s="131">
        <v>5</v>
      </c>
      <c r="E44" s="131">
        <v>5</v>
      </c>
      <c r="F44" s="131">
        <v>2.06</v>
      </c>
      <c r="G44" s="131">
        <v>2.5</v>
      </c>
      <c r="H44" s="131">
        <v>0.64</v>
      </c>
      <c r="I44" s="131"/>
      <c r="J44" s="131">
        <v>1.8</v>
      </c>
      <c r="K44" s="132">
        <v>22</v>
      </c>
      <c r="L44" s="133">
        <v>24.59</v>
      </c>
      <c r="M44" s="131">
        <v>89.47</v>
      </c>
    </row>
    <row r="45" spans="1:13" x14ac:dyDescent="0.25">
      <c r="A45" s="128">
        <f>'[1]8.Весовые коэффициенты'!A46</f>
        <v>560074</v>
      </c>
      <c r="B45" s="129" t="str">
        <f>'[1]8.Весовые коэффициенты'!B46</f>
        <v>САКМАРСКАЯ  РБ</v>
      </c>
      <c r="C45" s="130">
        <v>1.2</v>
      </c>
      <c r="D45" s="131">
        <v>5</v>
      </c>
      <c r="E45" s="131">
        <v>5</v>
      </c>
      <c r="F45" s="131">
        <v>0.22</v>
      </c>
      <c r="G45" s="131">
        <v>2.5</v>
      </c>
      <c r="H45" s="131">
        <v>1.57</v>
      </c>
      <c r="I45" s="131"/>
      <c r="J45" s="131">
        <v>0.74</v>
      </c>
      <c r="K45" s="132">
        <v>16.239999999999998</v>
      </c>
      <c r="L45" s="133">
        <v>24.39</v>
      </c>
      <c r="M45" s="131">
        <v>66.569999999999993</v>
      </c>
    </row>
    <row r="46" spans="1:13" x14ac:dyDescent="0.25">
      <c r="A46" s="128">
        <f>'[1]8.Весовые коэффициенты'!A47</f>
        <v>560075</v>
      </c>
      <c r="B46" s="129" t="str">
        <f>'[1]8.Весовые коэффициенты'!B47</f>
        <v>САРАКТАШСКАЯ РБ</v>
      </c>
      <c r="C46" s="130">
        <v>4.4400000000000004</v>
      </c>
      <c r="D46" s="131">
        <v>4.51</v>
      </c>
      <c r="E46" s="131">
        <v>5</v>
      </c>
      <c r="F46" s="131">
        <v>2.3199999999999998</v>
      </c>
      <c r="G46" s="131">
        <v>2.2000000000000002</v>
      </c>
      <c r="H46" s="131">
        <v>1.97</v>
      </c>
      <c r="I46" s="131"/>
      <c r="J46" s="131">
        <v>1.45</v>
      </c>
      <c r="K46" s="132">
        <v>21.88</v>
      </c>
      <c r="L46" s="133">
        <v>24.425000000000001</v>
      </c>
      <c r="M46" s="131">
        <v>89.57</v>
      </c>
    </row>
    <row r="47" spans="1:13" x14ac:dyDescent="0.25">
      <c r="A47" s="128">
        <f>'[1]8.Весовые коэффициенты'!A48</f>
        <v>560076</v>
      </c>
      <c r="B47" s="129" t="str">
        <f>'[1]8.Весовые коэффициенты'!B48</f>
        <v>СВЕТЛИНСКАЯ РБ</v>
      </c>
      <c r="C47" s="130">
        <v>3.68</v>
      </c>
      <c r="D47" s="131">
        <v>5</v>
      </c>
      <c r="E47" s="131">
        <v>4.99</v>
      </c>
      <c r="F47" s="131">
        <v>0.15</v>
      </c>
      <c r="G47" s="131">
        <v>2.5</v>
      </c>
      <c r="H47" s="131">
        <v>2.09</v>
      </c>
      <c r="I47" s="131"/>
      <c r="J47" s="131">
        <v>0.79</v>
      </c>
      <c r="K47" s="132">
        <v>19.21</v>
      </c>
      <c r="L47" s="133">
        <v>24.48</v>
      </c>
      <c r="M47" s="131">
        <v>78.48</v>
      </c>
    </row>
    <row r="48" spans="1:13" x14ac:dyDescent="0.25">
      <c r="A48" s="128">
        <f>'[1]8.Весовые коэффициенты'!A49</f>
        <v>560077</v>
      </c>
      <c r="B48" s="129" t="str">
        <f>'[1]8.Весовые коэффициенты'!B49</f>
        <v>СЕВЕРНАЯ РБ</v>
      </c>
      <c r="C48" s="130">
        <v>3.66</v>
      </c>
      <c r="D48" s="131">
        <v>4.8</v>
      </c>
      <c r="E48" s="131">
        <v>4.88</v>
      </c>
      <c r="F48" s="131">
        <v>0.65</v>
      </c>
      <c r="G48" s="131">
        <v>2.5</v>
      </c>
      <c r="H48" s="131">
        <v>2.46</v>
      </c>
      <c r="I48" s="131"/>
      <c r="J48" s="131">
        <v>1.35</v>
      </c>
      <c r="K48" s="132">
        <v>20.3</v>
      </c>
      <c r="L48" s="133">
        <v>24.587499999999999</v>
      </c>
      <c r="M48" s="131">
        <v>82.55</v>
      </c>
    </row>
    <row r="49" spans="1:13" x14ac:dyDescent="0.25">
      <c r="A49" s="128">
        <f>'[1]8.Весовые коэффициенты'!A50</f>
        <v>560078</v>
      </c>
      <c r="B49" s="129" t="str">
        <f>'[1]8.Весовые коэффициенты'!B50</f>
        <v>СОЛЬ-ИЛЕЦКАЯ ГБ</v>
      </c>
      <c r="C49" s="130">
        <v>3.25</v>
      </c>
      <c r="D49" s="131">
        <v>3.57</v>
      </c>
      <c r="E49" s="131">
        <v>5</v>
      </c>
      <c r="F49" s="131">
        <v>0.68</v>
      </c>
      <c r="G49" s="131">
        <v>1.37</v>
      </c>
      <c r="H49" s="131">
        <v>2.16</v>
      </c>
      <c r="I49" s="131"/>
      <c r="J49" s="131">
        <v>0.32</v>
      </c>
      <c r="K49" s="132">
        <v>16.36</v>
      </c>
      <c r="L49" s="133">
        <v>24.36</v>
      </c>
      <c r="M49" s="131">
        <v>67.17</v>
      </c>
    </row>
    <row r="50" spans="1:13" x14ac:dyDescent="0.25">
      <c r="A50" s="128">
        <f>'[1]8.Весовые коэффициенты'!A51</f>
        <v>560079</v>
      </c>
      <c r="B50" s="129" t="str">
        <f>'[1]8.Весовые коэффициенты'!B51</f>
        <v>СОРОЧИНСКАЯ ГБ</v>
      </c>
      <c r="C50" s="130">
        <v>5</v>
      </c>
      <c r="D50" s="131">
        <v>5</v>
      </c>
      <c r="E50" s="131">
        <v>5</v>
      </c>
      <c r="F50" s="131">
        <v>0.98</v>
      </c>
      <c r="G50" s="131">
        <v>2.27</v>
      </c>
      <c r="H50" s="131">
        <v>1.91</v>
      </c>
      <c r="I50" s="131"/>
      <c r="J50" s="131">
        <v>1.49</v>
      </c>
      <c r="K50" s="132">
        <v>21.65</v>
      </c>
      <c r="L50" s="133">
        <v>24.44</v>
      </c>
      <c r="M50" s="131">
        <v>88.59</v>
      </c>
    </row>
    <row r="51" spans="1:13" x14ac:dyDescent="0.25">
      <c r="A51" s="128">
        <f>'[1]8.Весовые коэффициенты'!A52</f>
        <v>560080</v>
      </c>
      <c r="B51" s="129" t="str">
        <f>'[1]8.Весовые коэффициенты'!B52</f>
        <v>ТАШЛИНСКАЯ РБ</v>
      </c>
      <c r="C51" s="130">
        <v>2.94</v>
      </c>
      <c r="D51" s="131">
        <v>4.93</v>
      </c>
      <c r="E51" s="131">
        <v>5</v>
      </c>
      <c r="F51" s="131">
        <v>0.13</v>
      </c>
      <c r="G51" s="131">
        <v>2.5</v>
      </c>
      <c r="H51" s="131">
        <v>1.72</v>
      </c>
      <c r="I51" s="131"/>
      <c r="J51" s="131">
        <v>0.61</v>
      </c>
      <c r="K51" s="132">
        <v>17.82</v>
      </c>
      <c r="L51" s="133">
        <v>24.42</v>
      </c>
      <c r="M51" s="131">
        <v>72.959999999999994</v>
      </c>
    </row>
    <row r="52" spans="1:13" x14ac:dyDescent="0.25">
      <c r="A52" s="128">
        <f>'[1]8.Весовые коэффициенты'!A53</f>
        <v>560081</v>
      </c>
      <c r="B52" s="129" t="str">
        <f>'[1]8.Весовые коэффициенты'!B53</f>
        <v>ТОЦКАЯ РБ</v>
      </c>
      <c r="C52" s="130">
        <v>1.19</v>
      </c>
      <c r="D52" s="131">
        <v>5</v>
      </c>
      <c r="E52" s="131">
        <v>5</v>
      </c>
      <c r="F52" s="131">
        <v>0.38</v>
      </c>
      <c r="G52" s="131">
        <v>2.5</v>
      </c>
      <c r="H52" s="131">
        <v>2.38</v>
      </c>
      <c r="I52" s="131"/>
      <c r="J52" s="131">
        <v>0.87</v>
      </c>
      <c r="K52" s="132">
        <v>17.32</v>
      </c>
      <c r="L52" s="133">
        <v>24.36</v>
      </c>
      <c r="M52" s="131">
        <v>71.09</v>
      </c>
    </row>
    <row r="53" spans="1:13" x14ac:dyDescent="0.25">
      <c r="A53" s="128">
        <f>'[1]8.Весовые коэффициенты'!A54</f>
        <v>560082</v>
      </c>
      <c r="B53" s="129" t="str">
        <f>'[1]8.Весовые коэффициенты'!B54</f>
        <v>ТЮЛЬГАНСКАЯ РБ</v>
      </c>
      <c r="C53" s="130">
        <v>4.0999999999999996</v>
      </c>
      <c r="D53" s="131">
        <v>5</v>
      </c>
      <c r="E53" s="131">
        <v>5</v>
      </c>
      <c r="F53" s="131">
        <v>0.38</v>
      </c>
      <c r="G53" s="131">
        <v>2.5</v>
      </c>
      <c r="H53" s="131">
        <v>1.9</v>
      </c>
      <c r="I53" s="131"/>
      <c r="J53" s="131">
        <v>0.6</v>
      </c>
      <c r="K53" s="132">
        <v>19.47</v>
      </c>
      <c r="L53" s="133">
        <v>24.4925</v>
      </c>
      <c r="M53" s="131">
        <v>79.5</v>
      </c>
    </row>
    <row r="54" spans="1:13" x14ac:dyDescent="0.25">
      <c r="A54" s="128">
        <f>'[1]8.Весовые коэффициенты'!A55</f>
        <v>560083</v>
      </c>
      <c r="B54" s="129" t="str">
        <f>'[1]8.Весовые коэффициенты'!B55</f>
        <v>ШАРЛЫКСКАЯ РБ</v>
      </c>
      <c r="C54" s="130">
        <v>4.5199999999999996</v>
      </c>
      <c r="D54" s="131">
        <v>4.66</v>
      </c>
      <c r="E54" s="131">
        <v>5</v>
      </c>
      <c r="F54" s="131">
        <v>0.19</v>
      </c>
      <c r="G54" s="131">
        <v>2.5</v>
      </c>
      <c r="H54" s="131">
        <v>1.53</v>
      </c>
      <c r="I54" s="131"/>
      <c r="J54" s="131">
        <v>0.82</v>
      </c>
      <c r="K54" s="132">
        <v>19.21</v>
      </c>
      <c r="L54" s="133">
        <v>24.52</v>
      </c>
      <c r="M54" s="131">
        <v>78.349999999999994</v>
      </c>
    </row>
    <row r="55" spans="1:13" x14ac:dyDescent="0.25">
      <c r="A55" s="128">
        <f>'[1]8.Весовые коэффициенты'!A56</f>
        <v>560084</v>
      </c>
      <c r="B55" s="129" t="str">
        <f>'[1]8.Весовые коэффициенты'!B56</f>
        <v>ЯСНЕНСКАЯ ГБ</v>
      </c>
      <c r="C55" s="130">
        <v>2.8</v>
      </c>
      <c r="D55" s="131">
        <v>3.29</v>
      </c>
      <c r="E55" s="131">
        <v>3.23</v>
      </c>
      <c r="F55" s="131">
        <v>0</v>
      </c>
      <c r="G55" s="131">
        <v>2.5</v>
      </c>
      <c r="H55" s="131">
        <v>2.4500000000000002</v>
      </c>
      <c r="I55" s="131"/>
      <c r="J55" s="131">
        <v>0.71</v>
      </c>
      <c r="K55" s="132">
        <v>14.98</v>
      </c>
      <c r="L55" s="133">
        <v>24.39</v>
      </c>
      <c r="M55" s="131">
        <v>61.42</v>
      </c>
    </row>
    <row r="56" spans="1:13" ht="26.25" x14ac:dyDescent="0.25">
      <c r="A56" s="128">
        <f>'[1]8.Весовые коэффициенты'!A57</f>
        <v>560085</v>
      </c>
      <c r="B56" s="129" t="str">
        <f>'[1]8.Весовые коэффициенты'!B57</f>
        <v>СТУДЕНЧЕСКАЯ ПОЛИКЛИНИКА ОГУ</v>
      </c>
      <c r="C56" s="130">
        <v>2.1800000000000002</v>
      </c>
      <c r="D56" s="131">
        <v>5</v>
      </c>
      <c r="E56" s="131">
        <v>5</v>
      </c>
      <c r="F56" s="131">
        <v>0.66</v>
      </c>
      <c r="G56" s="131">
        <v>2.5</v>
      </c>
      <c r="H56" s="131">
        <v>2.5</v>
      </c>
      <c r="I56" s="131"/>
      <c r="J56" s="131">
        <v>0</v>
      </c>
      <c r="K56" s="132">
        <v>17.84</v>
      </c>
      <c r="L56" s="133">
        <v>24.9575</v>
      </c>
      <c r="M56" s="131">
        <v>71.47</v>
      </c>
    </row>
    <row r="57" spans="1:13" ht="26.25" x14ac:dyDescent="0.25">
      <c r="A57" s="128">
        <f>'[1]8.Весовые коэффициенты'!A58</f>
        <v>560086</v>
      </c>
      <c r="B57" s="129" t="str">
        <f>'[1]8.Весовые коэффициенты'!B58</f>
        <v>ОРЕНБУРГ ОКБ НА СТ. ОРЕНБУРГ</v>
      </c>
      <c r="C57" s="130">
        <v>4.9800000000000004</v>
      </c>
      <c r="D57" s="131">
        <v>5</v>
      </c>
      <c r="E57" s="131">
        <v>5</v>
      </c>
      <c r="F57" s="131">
        <v>0.94</v>
      </c>
      <c r="G57" s="131">
        <v>2.5</v>
      </c>
      <c r="H57" s="131">
        <v>1.92</v>
      </c>
      <c r="I57" s="131"/>
      <c r="J57" s="131">
        <v>0.54</v>
      </c>
      <c r="K57" s="132">
        <v>20.87</v>
      </c>
      <c r="L57" s="133">
        <v>24.9175</v>
      </c>
      <c r="M57" s="131">
        <v>83.77</v>
      </c>
    </row>
    <row r="58" spans="1:13" x14ac:dyDescent="0.25">
      <c r="A58" s="128">
        <f>'[1]8.Весовые коэффициенты'!A59</f>
        <v>560087</v>
      </c>
      <c r="B58" s="129" t="str">
        <f>'[1]8.Весовые коэффициенты'!B59</f>
        <v>ОРСКАЯ УБ НА СТ. ОРСК</v>
      </c>
      <c r="C58" s="130">
        <v>4.2300000000000004</v>
      </c>
      <c r="D58" s="131">
        <v>1.59</v>
      </c>
      <c r="E58" s="131">
        <v>3.85</v>
      </c>
      <c r="F58" s="131">
        <v>1.07</v>
      </c>
      <c r="G58" s="131">
        <v>2.02</v>
      </c>
      <c r="H58" s="131">
        <v>2.5</v>
      </c>
      <c r="I58" s="131"/>
      <c r="J58" s="131">
        <v>1.24</v>
      </c>
      <c r="K58" s="132">
        <v>16.5</v>
      </c>
      <c r="L58" s="133">
        <v>25</v>
      </c>
      <c r="M58" s="131">
        <v>66</v>
      </c>
    </row>
    <row r="59" spans="1:13" ht="26.25" x14ac:dyDescent="0.25">
      <c r="A59" s="128">
        <f>'[1]8.Весовые коэффициенты'!A60</f>
        <v>560088</v>
      </c>
      <c r="B59" s="129" t="str">
        <f>'[1]8.Весовые коэффициенты'!B60</f>
        <v>БУЗУЛУКСКАЯ УЗЛ.  Б-ЦА НА СТ.  БУЗУЛУК</v>
      </c>
      <c r="C59" s="130">
        <v>2.91</v>
      </c>
      <c r="D59" s="131">
        <v>5</v>
      </c>
      <c r="E59" s="131">
        <v>5</v>
      </c>
      <c r="F59" s="131">
        <v>0.38</v>
      </c>
      <c r="G59" s="131">
        <v>2.5</v>
      </c>
      <c r="H59" s="131">
        <v>2.5</v>
      </c>
      <c r="I59" s="131"/>
      <c r="J59" s="131">
        <v>1</v>
      </c>
      <c r="K59" s="132">
        <v>19.29</v>
      </c>
      <c r="L59" s="133">
        <v>25</v>
      </c>
      <c r="M59" s="131">
        <v>77.150000000000006</v>
      </c>
    </row>
    <row r="60" spans="1:13" ht="26.25" x14ac:dyDescent="0.25">
      <c r="A60" s="128">
        <f>'[1]8.Весовые коэффициенты'!A61</f>
        <v>560089</v>
      </c>
      <c r="B60" s="129" t="str">
        <f>'[1]8.Весовые коэффициенты'!B61</f>
        <v>АБДУЛИНСКАЯ УЗЛ. ПОЛ-КА НА СТ. АБДУЛИНО</v>
      </c>
      <c r="C60" s="130">
        <v>5</v>
      </c>
      <c r="D60" s="131">
        <v>2.35</v>
      </c>
      <c r="E60" s="131">
        <v>5</v>
      </c>
      <c r="F60" s="131">
        <v>1.24</v>
      </c>
      <c r="G60" s="131">
        <v>0.94</v>
      </c>
      <c r="H60" s="131">
        <v>2.5</v>
      </c>
      <c r="I60" s="131"/>
      <c r="J60" s="131">
        <v>0.56999999999999995</v>
      </c>
      <c r="K60" s="132">
        <v>17.59</v>
      </c>
      <c r="L60" s="133">
        <v>25</v>
      </c>
      <c r="M60" s="131">
        <v>70.37</v>
      </c>
    </row>
    <row r="61" spans="1:13" ht="26.25" x14ac:dyDescent="0.25">
      <c r="A61" s="128">
        <f>'[1]8.Весовые коэффициенты'!A62</f>
        <v>560096</v>
      </c>
      <c r="B61" s="129" t="str">
        <f>'[1]8.Весовые коэффициенты'!B62</f>
        <v>ОРЕНБУРГ ФИЛИАЛ № 3 ФГБУ "426 ВГ" МО РФ</v>
      </c>
      <c r="C61" s="130">
        <v>0.02</v>
      </c>
      <c r="D61" s="131">
        <v>4.9649999999999999</v>
      </c>
      <c r="E61" s="131">
        <v>0</v>
      </c>
      <c r="F61" s="131">
        <v>0.79</v>
      </c>
      <c r="G61" s="131">
        <v>2.4824999999999999</v>
      </c>
      <c r="H61" s="131">
        <v>2.4824999999999999</v>
      </c>
      <c r="I61" s="131"/>
      <c r="J61" s="131">
        <v>0</v>
      </c>
      <c r="K61" s="132">
        <v>10.73</v>
      </c>
      <c r="L61" s="133">
        <v>24.98</v>
      </c>
      <c r="M61" s="131">
        <v>42.96</v>
      </c>
    </row>
    <row r="62" spans="1:13" ht="26.25" x14ac:dyDescent="0.25">
      <c r="A62" s="128">
        <f>'[1]8.Весовые коэффициенты'!A63</f>
        <v>560098</v>
      </c>
      <c r="B62" s="129" t="str">
        <f>'[1]8.Весовые коэффициенты'!B63</f>
        <v xml:space="preserve">ФКУЗ МСЧ-56 ФСИН РОССИИ </v>
      </c>
      <c r="C62" s="130">
        <v>0.47</v>
      </c>
      <c r="D62" s="131">
        <v>5</v>
      </c>
      <c r="E62" s="131">
        <v>1.83</v>
      </c>
      <c r="F62" s="131">
        <v>0.47</v>
      </c>
      <c r="G62" s="131">
        <v>2.5</v>
      </c>
      <c r="H62" s="131">
        <v>2.5</v>
      </c>
      <c r="I62" s="131"/>
      <c r="J62" s="131">
        <v>0</v>
      </c>
      <c r="K62" s="132">
        <v>12.76</v>
      </c>
      <c r="L62" s="133">
        <v>25</v>
      </c>
      <c r="M62" s="131">
        <v>51.05</v>
      </c>
    </row>
    <row r="63" spans="1:13" s="134" customFormat="1" ht="26.25" x14ac:dyDescent="0.25">
      <c r="A63" s="128">
        <f>'[1]8.Весовые коэффициенты'!A64</f>
        <v>560099</v>
      </c>
      <c r="B63" s="129" t="str">
        <f>'[1]8.Весовые коэффициенты'!B64</f>
        <v>МСЧ МВД ПО ОРЕНБУРГСКОЙ ОБЛАСТИ</v>
      </c>
      <c r="C63" s="130">
        <v>0.13</v>
      </c>
      <c r="D63" s="131">
        <v>1.87</v>
      </c>
      <c r="E63" s="131">
        <v>0</v>
      </c>
      <c r="F63" s="131">
        <v>0.88</v>
      </c>
      <c r="G63" s="131">
        <v>2.5</v>
      </c>
      <c r="H63" s="131">
        <v>2.4900000000000002</v>
      </c>
      <c r="I63" s="131"/>
      <c r="J63" s="131">
        <v>0</v>
      </c>
      <c r="K63" s="132">
        <v>7.87</v>
      </c>
      <c r="L63" s="133">
        <v>24.905000000000001</v>
      </c>
      <c r="M63" s="131">
        <v>31.62</v>
      </c>
    </row>
    <row r="64" spans="1:13" s="134" customFormat="1" x14ac:dyDescent="0.25">
      <c r="A64" s="128">
        <f>'[1]8.Весовые коэффициенты'!A65</f>
        <v>560205</v>
      </c>
      <c r="B64" s="129" t="str">
        <f>'[1]8.Весовые коэффициенты'!B65</f>
        <v>КДЦ ООО</v>
      </c>
      <c r="C64" s="130">
        <v>3.42</v>
      </c>
      <c r="D64" s="131">
        <v>0</v>
      </c>
      <c r="E64" s="131">
        <v>2.4700000000000002</v>
      </c>
      <c r="F64" s="131">
        <v>1.97</v>
      </c>
      <c r="G64" s="131">
        <v>2.5</v>
      </c>
      <c r="H64" s="131">
        <v>1.06</v>
      </c>
      <c r="I64" s="131"/>
      <c r="J64" s="131">
        <v>0</v>
      </c>
      <c r="K64" s="132">
        <v>11.42</v>
      </c>
      <c r="L64" s="133">
        <v>23.587499999999999</v>
      </c>
      <c r="M64" s="131">
        <v>48.4</v>
      </c>
    </row>
    <row r="65" spans="1:13" ht="39" x14ac:dyDescent="0.25">
      <c r="A65" s="128">
        <f>'[1]8.Весовые коэффициенты'!A66</f>
        <v>560206</v>
      </c>
      <c r="B65" s="129" t="str">
        <f>'[1]8.Весовые коэффициенты'!B66</f>
        <v>НОВОТРОИЦК БОЛЬНИЦА СКОРОЙ МЕДИЦИНСКОЙ ПОМОЩИ</v>
      </c>
      <c r="C65" s="130">
        <v>4.3600000000000003</v>
      </c>
      <c r="D65" s="131">
        <v>3.57</v>
      </c>
      <c r="E65" s="131">
        <v>5</v>
      </c>
      <c r="F65" s="131">
        <v>1.1599999999999999</v>
      </c>
      <c r="G65" s="131">
        <v>2.5</v>
      </c>
      <c r="H65" s="131">
        <v>2.5</v>
      </c>
      <c r="I65" s="131"/>
      <c r="J65" s="131">
        <v>1.82</v>
      </c>
      <c r="K65" s="132">
        <v>20.91</v>
      </c>
      <c r="L65" s="133">
        <v>25</v>
      </c>
      <c r="M65" s="131">
        <v>83.64</v>
      </c>
    </row>
    <row r="66" spans="1:13" ht="39" x14ac:dyDescent="0.25">
      <c r="A66" s="135">
        <f>'[1]8.Весовые коэффициенты'!A67</f>
        <v>560214</v>
      </c>
      <c r="B66" s="129" t="str">
        <f>'[1]8.Весовые коэффициенты'!B67</f>
        <v>БУЗУЛУКСКАЯ БОЛЬНИЦА СКОРОЙ МЕДИЦИНСКОЙ ПОМОЩИ</v>
      </c>
      <c r="C66" s="130">
        <v>1.22</v>
      </c>
      <c r="D66" s="131">
        <v>4.03</v>
      </c>
      <c r="E66" s="131">
        <v>5</v>
      </c>
      <c r="F66" s="131">
        <v>0.56999999999999995</v>
      </c>
      <c r="G66" s="131">
        <v>2.5</v>
      </c>
      <c r="H66" s="131">
        <v>2.5</v>
      </c>
      <c r="I66" s="131"/>
      <c r="J66" s="131">
        <v>0.72</v>
      </c>
      <c r="K66" s="132">
        <v>16.54</v>
      </c>
      <c r="L66" s="133">
        <v>24.39</v>
      </c>
      <c r="M66" s="131">
        <v>67.83</v>
      </c>
    </row>
  </sheetData>
  <mergeCells count="6">
    <mergeCell ref="J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77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zoomScale="160" zoomScaleNormal="100" zoomScaleSheetLayoutView="160" workbookViewId="0">
      <pane xSplit="2" ySplit="3" topLeftCell="D4" activePane="bottomRight" state="frozen"/>
      <selection pane="topRight" activeCell="C1" sqref="C1"/>
      <selection pane="bottomLeft" activeCell="A4" sqref="A4"/>
      <selection pane="bottomRight" activeCell="E1" sqref="E1:G1"/>
    </sheetView>
  </sheetViews>
  <sheetFormatPr defaultColWidth="9.140625" defaultRowHeight="15" x14ac:dyDescent="0.25"/>
  <cols>
    <col min="1" max="1" width="10.5703125" style="1" customWidth="1"/>
    <col min="2" max="2" width="46.28515625" style="122" customWidth="1"/>
    <col min="3" max="3" width="17.85546875" customWidth="1"/>
    <col min="4" max="4" width="18" customWidth="1"/>
    <col min="5" max="5" width="15" customWidth="1"/>
    <col min="6" max="6" width="13.28515625" customWidth="1"/>
    <col min="7" max="7" width="14.85546875" customWidth="1"/>
  </cols>
  <sheetData>
    <row r="1" spans="1:9" ht="42.75" customHeight="1" x14ac:dyDescent="0.25">
      <c r="A1" s="88"/>
      <c r="B1" s="89"/>
      <c r="C1" s="89"/>
      <c r="E1" s="387" t="s">
        <v>375</v>
      </c>
      <c r="F1" s="387"/>
      <c r="G1" s="387"/>
      <c r="H1" s="394"/>
      <c r="I1" s="394"/>
    </row>
    <row r="2" spans="1:9" ht="60.75" customHeight="1" x14ac:dyDescent="0.25">
      <c r="A2" s="388" t="s">
        <v>376</v>
      </c>
      <c r="B2" s="388"/>
      <c r="C2" s="388"/>
      <c r="D2" s="388"/>
      <c r="E2" s="388"/>
      <c r="F2" s="388"/>
      <c r="G2" s="388"/>
    </row>
    <row r="3" spans="1:9" s="244" customFormat="1" ht="52.5" customHeight="1" x14ac:dyDescent="0.2">
      <c r="A3" s="264" t="s">
        <v>76</v>
      </c>
      <c r="B3" s="265" t="s">
        <v>194</v>
      </c>
      <c r="C3" s="266" t="s">
        <v>300</v>
      </c>
      <c r="D3" s="266" t="s">
        <v>301</v>
      </c>
      <c r="E3" s="266" t="s">
        <v>302</v>
      </c>
      <c r="F3" s="266" t="s">
        <v>303</v>
      </c>
      <c r="G3" s="266" t="s">
        <v>304</v>
      </c>
    </row>
    <row r="4" spans="1:9" x14ac:dyDescent="0.25">
      <c r="A4" s="118">
        <v>560002</v>
      </c>
      <c r="B4" s="119" t="s">
        <v>11</v>
      </c>
      <c r="C4" s="120">
        <v>0</v>
      </c>
      <c r="D4" s="120">
        <v>17713</v>
      </c>
      <c r="E4" s="120">
        <v>17713</v>
      </c>
      <c r="F4" s="104">
        <v>0</v>
      </c>
      <c r="G4" s="104">
        <v>1</v>
      </c>
    </row>
    <row r="5" spans="1:9" x14ac:dyDescent="0.25">
      <c r="A5" s="118">
        <v>560014</v>
      </c>
      <c r="B5" s="119" t="s">
        <v>12</v>
      </c>
      <c r="C5" s="120">
        <v>4</v>
      </c>
      <c r="D5" s="120">
        <v>4944</v>
      </c>
      <c r="E5" s="120">
        <v>4948</v>
      </c>
      <c r="F5" s="104">
        <v>1E-3</v>
      </c>
      <c r="G5" s="104">
        <v>0.999</v>
      </c>
    </row>
    <row r="6" spans="1:9" x14ac:dyDescent="0.25">
      <c r="A6" s="118">
        <v>560017</v>
      </c>
      <c r="B6" s="119" t="s">
        <v>13</v>
      </c>
      <c r="C6" s="120">
        <v>1</v>
      </c>
      <c r="D6" s="120">
        <v>79239</v>
      </c>
      <c r="E6" s="120">
        <v>79240</v>
      </c>
      <c r="F6" s="104">
        <v>0</v>
      </c>
      <c r="G6" s="104">
        <v>1</v>
      </c>
    </row>
    <row r="7" spans="1:9" x14ac:dyDescent="0.25">
      <c r="A7" s="118">
        <v>560019</v>
      </c>
      <c r="B7" s="119" t="s">
        <v>14</v>
      </c>
      <c r="C7" s="120">
        <v>3527</v>
      </c>
      <c r="D7" s="120">
        <v>88610</v>
      </c>
      <c r="E7" s="120">
        <v>92137</v>
      </c>
      <c r="F7" s="104">
        <v>3.7999999999999999E-2</v>
      </c>
      <c r="G7" s="104">
        <v>0.96199999999999997</v>
      </c>
    </row>
    <row r="8" spans="1:9" x14ac:dyDescent="0.25">
      <c r="A8" s="118">
        <v>560021</v>
      </c>
      <c r="B8" s="119" t="s">
        <v>15</v>
      </c>
      <c r="C8" s="120">
        <v>39530</v>
      </c>
      <c r="D8" s="120">
        <v>56410</v>
      </c>
      <c r="E8" s="120">
        <v>95940</v>
      </c>
      <c r="F8" s="104">
        <v>0.41199999999999998</v>
      </c>
      <c r="G8" s="104">
        <v>0.58799999999999997</v>
      </c>
    </row>
    <row r="9" spans="1:9" x14ac:dyDescent="0.25">
      <c r="A9" s="118">
        <v>560022</v>
      </c>
      <c r="B9" s="119" t="s">
        <v>16</v>
      </c>
      <c r="C9" s="120">
        <v>23654</v>
      </c>
      <c r="D9" s="120">
        <v>67409</v>
      </c>
      <c r="E9" s="120">
        <v>91063</v>
      </c>
      <c r="F9" s="104">
        <v>0.26</v>
      </c>
      <c r="G9" s="104">
        <v>0.74</v>
      </c>
    </row>
    <row r="10" spans="1:9" x14ac:dyDescent="0.25">
      <c r="A10" s="118">
        <v>560024</v>
      </c>
      <c r="B10" s="119" t="s">
        <v>17</v>
      </c>
      <c r="C10" s="120">
        <v>52045</v>
      </c>
      <c r="D10" s="120">
        <v>2117</v>
      </c>
      <c r="E10" s="120">
        <v>54162</v>
      </c>
      <c r="F10" s="104">
        <v>0.96099999999999997</v>
      </c>
      <c r="G10" s="104">
        <v>3.9E-2</v>
      </c>
    </row>
    <row r="11" spans="1:9" x14ac:dyDescent="0.25">
      <c r="A11" s="118">
        <v>560026</v>
      </c>
      <c r="B11" s="119" t="s">
        <v>18</v>
      </c>
      <c r="C11" s="120">
        <v>20459</v>
      </c>
      <c r="D11" s="120">
        <v>101362</v>
      </c>
      <c r="E11" s="120">
        <v>121821</v>
      </c>
      <c r="F11" s="104">
        <v>0.16800000000000001</v>
      </c>
      <c r="G11" s="104">
        <v>0.83199999999999996</v>
      </c>
    </row>
    <row r="12" spans="1:9" x14ac:dyDescent="0.25">
      <c r="A12" s="118">
        <v>560032</v>
      </c>
      <c r="B12" s="119" t="s">
        <v>20</v>
      </c>
      <c r="C12" s="120">
        <v>0</v>
      </c>
      <c r="D12" s="120">
        <v>20177</v>
      </c>
      <c r="E12" s="120">
        <v>20177</v>
      </c>
      <c r="F12" s="104">
        <v>0</v>
      </c>
      <c r="G12" s="104">
        <v>1</v>
      </c>
    </row>
    <row r="13" spans="1:9" x14ac:dyDescent="0.25">
      <c r="A13" s="118">
        <v>560033</v>
      </c>
      <c r="B13" s="119" t="s">
        <v>21</v>
      </c>
      <c r="C13" s="120">
        <v>0</v>
      </c>
      <c r="D13" s="120">
        <v>42969</v>
      </c>
      <c r="E13" s="120">
        <v>42969</v>
      </c>
      <c r="F13" s="104">
        <v>0</v>
      </c>
      <c r="G13" s="104">
        <v>1</v>
      </c>
    </row>
    <row r="14" spans="1:9" x14ac:dyDescent="0.25">
      <c r="A14" s="118">
        <v>560034</v>
      </c>
      <c r="B14" s="119" t="s">
        <v>22</v>
      </c>
      <c r="C14" s="120">
        <v>4</v>
      </c>
      <c r="D14" s="120">
        <v>37667</v>
      </c>
      <c r="E14" s="120">
        <v>37671</v>
      </c>
      <c r="F14" s="104">
        <v>0</v>
      </c>
      <c r="G14" s="104">
        <v>1</v>
      </c>
    </row>
    <row r="15" spans="1:9" x14ac:dyDescent="0.25">
      <c r="A15" s="118">
        <v>560035</v>
      </c>
      <c r="B15" s="119" t="s">
        <v>23</v>
      </c>
      <c r="C15" s="120">
        <v>32504</v>
      </c>
      <c r="D15" s="120">
        <v>1869</v>
      </c>
      <c r="E15" s="120">
        <v>34373</v>
      </c>
      <c r="F15" s="104">
        <v>0.94599999999999995</v>
      </c>
      <c r="G15" s="104">
        <v>5.3999999999999999E-2</v>
      </c>
    </row>
    <row r="16" spans="1:9" x14ac:dyDescent="0.25">
      <c r="A16" s="118">
        <v>560036</v>
      </c>
      <c r="B16" s="119" t="s">
        <v>19</v>
      </c>
      <c r="C16" s="120">
        <v>10485</v>
      </c>
      <c r="D16" s="120">
        <v>45855</v>
      </c>
      <c r="E16" s="120">
        <v>56340</v>
      </c>
      <c r="F16" s="104">
        <v>0.186</v>
      </c>
      <c r="G16" s="104">
        <v>0.81399999999999995</v>
      </c>
    </row>
    <row r="17" spans="1:7" x14ac:dyDescent="0.25">
      <c r="A17" s="118">
        <v>560041</v>
      </c>
      <c r="B17" s="119" t="s">
        <v>25</v>
      </c>
      <c r="C17" s="120">
        <v>19512</v>
      </c>
      <c r="D17" s="120">
        <v>354</v>
      </c>
      <c r="E17" s="120">
        <v>19866</v>
      </c>
      <c r="F17" s="104">
        <v>0.98199999999999998</v>
      </c>
      <c r="G17" s="104">
        <v>1.7999999999999999E-2</v>
      </c>
    </row>
    <row r="18" spans="1:7" x14ac:dyDescent="0.25">
      <c r="A18" s="118">
        <v>560043</v>
      </c>
      <c r="B18" s="119" t="s">
        <v>26</v>
      </c>
      <c r="C18" s="120">
        <v>5157</v>
      </c>
      <c r="D18" s="120">
        <v>20666</v>
      </c>
      <c r="E18" s="120">
        <v>25823</v>
      </c>
      <c r="F18" s="104">
        <v>0.2</v>
      </c>
      <c r="G18" s="104">
        <v>0.8</v>
      </c>
    </row>
    <row r="19" spans="1:7" x14ac:dyDescent="0.25">
      <c r="A19" s="118">
        <v>560045</v>
      </c>
      <c r="B19" s="119" t="s">
        <v>27</v>
      </c>
      <c r="C19" s="120">
        <v>6022</v>
      </c>
      <c r="D19" s="120">
        <v>20436</v>
      </c>
      <c r="E19" s="120">
        <v>26458</v>
      </c>
      <c r="F19" s="104">
        <v>0.22800000000000001</v>
      </c>
      <c r="G19" s="104">
        <v>0.77200000000000002</v>
      </c>
    </row>
    <row r="20" spans="1:7" x14ac:dyDescent="0.25">
      <c r="A20" s="118">
        <v>560047</v>
      </c>
      <c r="B20" s="119" t="s">
        <v>28</v>
      </c>
      <c r="C20" s="120">
        <v>8311</v>
      </c>
      <c r="D20" s="120">
        <v>29204</v>
      </c>
      <c r="E20" s="120">
        <v>37515</v>
      </c>
      <c r="F20" s="104">
        <v>0.222</v>
      </c>
      <c r="G20" s="104">
        <v>0.77800000000000002</v>
      </c>
    </row>
    <row r="21" spans="1:7" x14ac:dyDescent="0.25">
      <c r="A21" s="118">
        <v>560052</v>
      </c>
      <c r="B21" s="119" t="s">
        <v>30</v>
      </c>
      <c r="C21" s="120">
        <v>5419</v>
      </c>
      <c r="D21" s="120">
        <v>17359</v>
      </c>
      <c r="E21" s="120">
        <v>22778</v>
      </c>
      <c r="F21" s="104">
        <v>0.23799999999999999</v>
      </c>
      <c r="G21" s="104">
        <v>0.76200000000000001</v>
      </c>
    </row>
    <row r="22" spans="1:7" x14ac:dyDescent="0.25">
      <c r="A22" s="118">
        <v>560053</v>
      </c>
      <c r="B22" s="119" t="s">
        <v>31</v>
      </c>
      <c r="C22" s="120">
        <v>4327</v>
      </c>
      <c r="D22" s="120">
        <v>15545</v>
      </c>
      <c r="E22" s="120">
        <v>19872</v>
      </c>
      <c r="F22" s="104">
        <v>0.218</v>
      </c>
      <c r="G22" s="104">
        <v>0.78200000000000003</v>
      </c>
    </row>
    <row r="23" spans="1:7" x14ac:dyDescent="0.25">
      <c r="A23" s="118">
        <v>560054</v>
      </c>
      <c r="B23" s="119" t="s">
        <v>32</v>
      </c>
      <c r="C23" s="120">
        <v>5308</v>
      </c>
      <c r="D23" s="120">
        <v>15752</v>
      </c>
      <c r="E23" s="120">
        <v>21060</v>
      </c>
      <c r="F23" s="104">
        <v>0.252</v>
      </c>
      <c r="G23" s="104">
        <v>0.748</v>
      </c>
    </row>
    <row r="24" spans="1:7" x14ac:dyDescent="0.25">
      <c r="A24" s="118">
        <v>560055</v>
      </c>
      <c r="B24" s="119" t="s">
        <v>33</v>
      </c>
      <c r="C24" s="120">
        <v>2709</v>
      </c>
      <c r="D24" s="120">
        <v>10878</v>
      </c>
      <c r="E24" s="120">
        <v>13587</v>
      </c>
      <c r="F24" s="104">
        <v>0.19900000000000001</v>
      </c>
      <c r="G24" s="104">
        <v>0.80100000000000005</v>
      </c>
    </row>
    <row r="25" spans="1:7" x14ac:dyDescent="0.25">
      <c r="A25" s="118">
        <v>560056</v>
      </c>
      <c r="B25" s="119" t="s">
        <v>34</v>
      </c>
      <c r="C25" s="120">
        <v>3401</v>
      </c>
      <c r="D25" s="120">
        <v>15166</v>
      </c>
      <c r="E25" s="120">
        <v>18567</v>
      </c>
      <c r="F25" s="104">
        <v>0.183</v>
      </c>
      <c r="G25" s="104">
        <v>0.81699999999999995</v>
      </c>
    </row>
    <row r="26" spans="1:7" x14ac:dyDescent="0.25">
      <c r="A26" s="118">
        <v>560057</v>
      </c>
      <c r="B26" s="119" t="s">
        <v>35</v>
      </c>
      <c r="C26" s="120">
        <v>3281</v>
      </c>
      <c r="D26" s="120">
        <v>12344</v>
      </c>
      <c r="E26" s="120">
        <v>15625</v>
      </c>
      <c r="F26" s="104">
        <v>0.21</v>
      </c>
      <c r="G26" s="104">
        <v>0.79</v>
      </c>
    </row>
    <row r="27" spans="1:7" x14ac:dyDescent="0.25">
      <c r="A27" s="118">
        <v>560058</v>
      </c>
      <c r="B27" s="119" t="s">
        <v>36</v>
      </c>
      <c r="C27" s="120">
        <v>10020</v>
      </c>
      <c r="D27" s="120">
        <v>35068</v>
      </c>
      <c r="E27" s="120">
        <v>45088</v>
      </c>
      <c r="F27" s="104">
        <v>0.222</v>
      </c>
      <c r="G27" s="104">
        <v>0.77800000000000002</v>
      </c>
    </row>
    <row r="28" spans="1:7" x14ac:dyDescent="0.25">
      <c r="A28" s="118">
        <v>560059</v>
      </c>
      <c r="B28" s="119" t="s">
        <v>37</v>
      </c>
      <c r="C28" s="120">
        <v>2650</v>
      </c>
      <c r="D28" s="120">
        <v>10756</v>
      </c>
      <c r="E28" s="120">
        <v>13406</v>
      </c>
      <c r="F28" s="104">
        <v>0.19800000000000001</v>
      </c>
      <c r="G28" s="104">
        <v>0.80200000000000005</v>
      </c>
    </row>
    <row r="29" spans="1:7" x14ac:dyDescent="0.25">
      <c r="A29" s="118">
        <v>560060</v>
      </c>
      <c r="B29" s="119" t="s">
        <v>38</v>
      </c>
      <c r="C29" s="120">
        <v>3296</v>
      </c>
      <c r="D29" s="120">
        <v>11771</v>
      </c>
      <c r="E29" s="120">
        <v>15067</v>
      </c>
      <c r="F29" s="104">
        <v>0.219</v>
      </c>
      <c r="G29" s="104">
        <v>0.78100000000000003</v>
      </c>
    </row>
    <row r="30" spans="1:7" x14ac:dyDescent="0.25">
      <c r="A30" s="118">
        <v>560061</v>
      </c>
      <c r="B30" s="119" t="s">
        <v>39</v>
      </c>
      <c r="C30" s="120">
        <v>5274</v>
      </c>
      <c r="D30" s="120">
        <v>17853</v>
      </c>
      <c r="E30" s="120">
        <v>23127</v>
      </c>
      <c r="F30" s="104">
        <v>0.22800000000000001</v>
      </c>
      <c r="G30" s="104">
        <v>0.77200000000000002</v>
      </c>
    </row>
    <row r="31" spans="1:7" x14ac:dyDescent="0.25">
      <c r="A31" s="118">
        <v>560062</v>
      </c>
      <c r="B31" s="119" t="s">
        <v>40</v>
      </c>
      <c r="C31" s="120">
        <v>3402</v>
      </c>
      <c r="D31" s="120">
        <v>12765</v>
      </c>
      <c r="E31" s="120">
        <v>16167</v>
      </c>
      <c r="F31" s="104">
        <v>0.21</v>
      </c>
      <c r="G31" s="104">
        <v>0.79</v>
      </c>
    </row>
    <row r="32" spans="1:7" x14ac:dyDescent="0.25">
      <c r="A32" s="118">
        <v>560063</v>
      </c>
      <c r="B32" s="119" t="s">
        <v>41</v>
      </c>
      <c r="C32" s="120">
        <v>4062</v>
      </c>
      <c r="D32" s="120">
        <v>13930</v>
      </c>
      <c r="E32" s="120">
        <v>17992</v>
      </c>
      <c r="F32" s="104">
        <v>0.22600000000000001</v>
      </c>
      <c r="G32" s="104">
        <v>0.77400000000000002</v>
      </c>
    </row>
    <row r="33" spans="1:7" x14ac:dyDescent="0.25">
      <c r="A33" s="118">
        <v>560064</v>
      </c>
      <c r="B33" s="119" t="s">
        <v>42</v>
      </c>
      <c r="C33" s="120">
        <v>8778</v>
      </c>
      <c r="D33" s="120">
        <v>30514</v>
      </c>
      <c r="E33" s="120">
        <v>39292</v>
      </c>
      <c r="F33" s="104">
        <v>0.223</v>
      </c>
      <c r="G33" s="104">
        <v>0.77700000000000002</v>
      </c>
    </row>
    <row r="34" spans="1:7" x14ac:dyDescent="0.25">
      <c r="A34" s="118">
        <v>560065</v>
      </c>
      <c r="B34" s="119" t="s">
        <v>43</v>
      </c>
      <c r="C34" s="120">
        <v>3105</v>
      </c>
      <c r="D34" s="120">
        <v>12896</v>
      </c>
      <c r="E34" s="120">
        <v>16001</v>
      </c>
      <c r="F34" s="104">
        <v>0.19400000000000001</v>
      </c>
      <c r="G34" s="104">
        <v>0.80600000000000005</v>
      </c>
    </row>
    <row r="35" spans="1:7" x14ac:dyDescent="0.25">
      <c r="A35" s="118">
        <v>560066</v>
      </c>
      <c r="B35" s="119" t="s">
        <v>44</v>
      </c>
      <c r="C35" s="120">
        <v>2185</v>
      </c>
      <c r="D35" s="120">
        <v>8770</v>
      </c>
      <c r="E35" s="120">
        <v>10955</v>
      </c>
      <c r="F35" s="104">
        <v>0.19900000000000001</v>
      </c>
      <c r="G35" s="104">
        <v>0.80100000000000005</v>
      </c>
    </row>
    <row r="36" spans="1:7" x14ac:dyDescent="0.25">
      <c r="A36" s="118">
        <v>560067</v>
      </c>
      <c r="B36" s="119" t="s">
        <v>45</v>
      </c>
      <c r="C36" s="120">
        <v>6754</v>
      </c>
      <c r="D36" s="120">
        <v>21746</v>
      </c>
      <c r="E36" s="120">
        <v>28500</v>
      </c>
      <c r="F36" s="104">
        <v>0.23699999999999999</v>
      </c>
      <c r="G36" s="104">
        <v>0.76300000000000001</v>
      </c>
    </row>
    <row r="37" spans="1:7" x14ac:dyDescent="0.25">
      <c r="A37" s="118">
        <v>560068</v>
      </c>
      <c r="B37" s="119" t="s">
        <v>46</v>
      </c>
      <c r="C37" s="120">
        <v>7496</v>
      </c>
      <c r="D37" s="120">
        <v>25344</v>
      </c>
      <c r="E37" s="120">
        <v>32840</v>
      </c>
      <c r="F37" s="104">
        <v>0.22800000000000001</v>
      </c>
      <c r="G37" s="104">
        <v>0.77200000000000002</v>
      </c>
    </row>
    <row r="38" spans="1:7" x14ac:dyDescent="0.25">
      <c r="A38" s="118">
        <v>560069</v>
      </c>
      <c r="B38" s="119" t="s">
        <v>47</v>
      </c>
      <c r="C38" s="120">
        <v>4364</v>
      </c>
      <c r="D38" s="120">
        <v>15482</v>
      </c>
      <c r="E38" s="120">
        <v>19846</v>
      </c>
      <c r="F38" s="104">
        <v>0.22</v>
      </c>
      <c r="G38" s="104">
        <v>0.78</v>
      </c>
    </row>
    <row r="39" spans="1:7" x14ac:dyDescent="0.25">
      <c r="A39" s="118">
        <v>560070</v>
      </c>
      <c r="B39" s="119" t="s">
        <v>48</v>
      </c>
      <c r="C39" s="120">
        <v>19515</v>
      </c>
      <c r="D39" s="120">
        <v>59769</v>
      </c>
      <c r="E39" s="120">
        <v>79284</v>
      </c>
      <c r="F39" s="104">
        <v>0.246</v>
      </c>
      <c r="G39" s="104">
        <v>0.754</v>
      </c>
    </row>
    <row r="40" spans="1:7" x14ac:dyDescent="0.25">
      <c r="A40" s="118">
        <v>560071</v>
      </c>
      <c r="B40" s="119" t="s">
        <v>49</v>
      </c>
      <c r="C40" s="120">
        <v>5974</v>
      </c>
      <c r="D40" s="120">
        <v>17986</v>
      </c>
      <c r="E40" s="120">
        <v>23960</v>
      </c>
      <c r="F40" s="104">
        <v>0.249</v>
      </c>
      <c r="G40" s="104">
        <v>0.751</v>
      </c>
    </row>
    <row r="41" spans="1:7" x14ac:dyDescent="0.25">
      <c r="A41" s="118">
        <v>560072</v>
      </c>
      <c r="B41" s="119" t="s">
        <v>50</v>
      </c>
      <c r="C41" s="120">
        <v>5158</v>
      </c>
      <c r="D41" s="120">
        <v>19322</v>
      </c>
      <c r="E41" s="120">
        <v>24480</v>
      </c>
      <c r="F41" s="104">
        <v>0.21099999999999999</v>
      </c>
      <c r="G41" s="104">
        <v>0.78900000000000003</v>
      </c>
    </row>
    <row r="42" spans="1:7" x14ac:dyDescent="0.25">
      <c r="A42" s="118">
        <v>560073</v>
      </c>
      <c r="B42" s="119" t="s">
        <v>51</v>
      </c>
      <c r="C42" s="120">
        <v>2186</v>
      </c>
      <c r="D42" s="120">
        <v>10957</v>
      </c>
      <c r="E42" s="120">
        <v>13143</v>
      </c>
      <c r="F42" s="104">
        <v>0.16600000000000001</v>
      </c>
      <c r="G42" s="104">
        <v>0.83399999999999996</v>
      </c>
    </row>
    <row r="43" spans="1:7" x14ac:dyDescent="0.25">
      <c r="A43" s="118">
        <v>560074</v>
      </c>
      <c r="B43" s="119" t="s">
        <v>52</v>
      </c>
      <c r="C43" s="120">
        <v>5814</v>
      </c>
      <c r="D43" s="120">
        <v>18023</v>
      </c>
      <c r="E43" s="120">
        <v>23837</v>
      </c>
      <c r="F43" s="104">
        <v>0.24399999999999999</v>
      </c>
      <c r="G43" s="104">
        <v>0.75600000000000001</v>
      </c>
    </row>
    <row r="44" spans="1:7" x14ac:dyDescent="0.25">
      <c r="A44" s="118">
        <v>560075</v>
      </c>
      <c r="B44" s="119" t="s">
        <v>53</v>
      </c>
      <c r="C44" s="120">
        <v>8778</v>
      </c>
      <c r="D44" s="120">
        <v>29352</v>
      </c>
      <c r="E44" s="120">
        <v>38130</v>
      </c>
      <c r="F44" s="104">
        <v>0.23</v>
      </c>
      <c r="G44" s="104">
        <v>0.77</v>
      </c>
    </row>
    <row r="45" spans="1:7" x14ac:dyDescent="0.25">
      <c r="A45" s="118">
        <v>560076</v>
      </c>
      <c r="B45" s="119" t="s">
        <v>54</v>
      </c>
      <c r="C45" s="120">
        <v>2318</v>
      </c>
      <c r="D45" s="120">
        <v>8762</v>
      </c>
      <c r="E45" s="120">
        <v>11080</v>
      </c>
      <c r="F45" s="104">
        <v>0.20899999999999999</v>
      </c>
      <c r="G45" s="104">
        <v>0.79100000000000004</v>
      </c>
    </row>
    <row r="46" spans="1:7" x14ac:dyDescent="0.25">
      <c r="A46" s="118">
        <v>560077</v>
      </c>
      <c r="B46" s="119" t="s">
        <v>55</v>
      </c>
      <c r="C46" s="120">
        <v>2085</v>
      </c>
      <c r="D46" s="120">
        <v>10559</v>
      </c>
      <c r="E46" s="120">
        <v>12644</v>
      </c>
      <c r="F46" s="104">
        <v>0.16500000000000001</v>
      </c>
      <c r="G46" s="104">
        <v>0.83499999999999996</v>
      </c>
    </row>
    <row r="47" spans="1:7" x14ac:dyDescent="0.25">
      <c r="A47" s="118">
        <v>560078</v>
      </c>
      <c r="B47" s="119" t="s">
        <v>56</v>
      </c>
      <c r="C47" s="120">
        <v>11830</v>
      </c>
      <c r="D47" s="120">
        <v>34255</v>
      </c>
      <c r="E47" s="120">
        <v>46085</v>
      </c>
      <c r="F47" s="104">
        <v>0.25700000000000001</v>
      </c>
      <c r="G47" s="104">
        <v>0.74299999999999999</v>
      </c>
    </row>
    <row r="48" spans="1:7" x14ac:dyDescent="0.25">
      <c r="A48" s="118">
        <v>560079</v>
      </c>
      <c r="B48" s="119" t="s">
        <v>57</v>
      </c>
      <c r="C48" s="120">
        <v>9615</v>
      </c>
      <c r="D48" s="120">
        <v>32938</v>
      </c>
      <c r="E48" s="120">
        <v>42553</v>
      </c>
      <c r="F48" s="104">
        <v>0.22600000000000001</v>
      </c>
      <c r="G48" s="104">
        <v>0.77400000000000002</v>
      </c>
    </row>
    <row r="49" spans="1:7" x14ac:dyDescent="0.25">
      <c r="A49" s="118">
        <v>560080</v>
      </c>
      <c r="B49" s="119" t="s">
        <v>58</v>
      </c>
      <c r="C49" s="120">
        <v>5254</v>
      </c>
      <c r="D49" s="120">
        <v>17467</v>
      </c>
      <c r="E49" s="120">
        <v>22721</v>
      </c>
      <c r="F49" s="104">
        <v>0.23100000000000001</v>
      </c>
      <c r="G49" s="104">
        <v>0.76900000000000002</v>
      </c>
    </row>
    <row r="50" spans="1:7" x14ac:dyDescent="0.25">
      <c r="A50" s="118">
        <v>560081</v>
      </c>
      <c r="B50" s="119" t="s">
        <v>59</v>
      </c>
      <c r="C50" s="120">
        <v>6825</v>
      </c>
      <c r="D50" s="120">
        <v>19799</v>
      </c>
      <c r="E50" s="120">
        <v>26624</v>
      </c>
      <c r="F50" s="104">
        <v>0.25600000000000001</v>
      </c>
      <c r="G50" s="104">
        <v>0.74399999999999999</v>
      </c>
    </row>
    <row r="51" spans="1:7" x14ac:dyDescent="0.25">
      <c r="A51" s="118">
        <v>560082</v>
      </c>
      <c r="B51" s="119" t="s">
        <v>60</v>
      </c>
      <c r="C51" s="120">
        <v>3874</v>
      </c>
      <c r="D51" s="120">
        <v>15250</v>
      </c>
      <c r="E51" s="120">
        <v>19124</v>
      </c>
      <c r="F51" s="104">
        <v>0.20300000000000001</v>
      </c>
      <c r="G51" s="104">
        <v>0.79700000000000004</v>
      </c>
    </row>
    <row r="52" spans="1:7" x14ac:dyDescent="0.25">
      <c r="A52" s="118">
        <v>560083</v>
      </c>
      <c r="B52" s="119" t="s">
        <v>61</v>
      </c>
      <c r="C52" s="120">
        <v>3320</v>
      </c>
      <c r="D52" s="120">
        <v>13960</v>
      </c>
      <c r="E52" s="120">
        <v>17280</v>
      </c>
      <c r="F52" s="104">
        <v>0.192</v>
      </c>
      <c r="G52" s="104">
        <v>0.80800000000000005</v>
      </c>
    </row>
    <row r="53" spans="1:7" x14ac:dyDescent="0.25">
      <c r="A53" s="118">
        <v>560084</v>
      </c>
      <c r="B53" s="119" t="s">
        <v>62</v>
      </c>
      <c r="C53" s="120">
        <v>6523</v>
      </c>
      <c r="D53" s="120">
        <v>20209</v>
      </c>
      <c r="E53" s="120">
        <v>26732</v>
      </c>
      <c r="F53" s="104">
        <v>0.24399999999999999</v>
      </c>
      <c r="G53" s="104">
        <v>0.75600000000000001</v>
      </c>
    </row>
    <row r="54" spans="1:7" x14ac:dyDescent="0.25">
      <c r="A54" s="118">
        <v>560085</v>
      </c>
      <c r="B54" s="119" t="s">
        <v>63</v>
      </c>
      <c r="C54" s="120">
        <v>159</v>
      </c>
      <c r="D54" s="120">
        <v>9206</v>
      </c>
      <c r="E54" s="120">
        <v>9365</v>
      </c>
      <c r="F54" s="104">
        <v>1.7000000000000001E-2</v>
      </c>
      <c r="G54" s="104">
        <v>0.98299999999999998</v>
      </c>
    </row>
    <row r="55" spans="1:7" x14ac:dyDescent="0.25">
      <c r="A55" s="118">
        <v>560086</v>
      </c>
      <c r="B55" s="119" t="s">
        <v>64</v>
      </c>
      <c r="C55" s="120">
        <v>597</v>
      </c>
      <c r="D55" s="120">
        <v>17674</v>
      </c>
      <c r="E55" s="120">
        <v>18271</v>
      </c>
      <c r="F55" s="104">
        <v>3.3000000000000002E-2</v>
      </c>
      <c r="G55" s="104">
        <v>0.96699999999999997</v>
      </c>
    </row>
    <row r="56" spans="1:7" x14ac:dyDescent="0.25">
      <c r="A56" s="118">
        <v>560087</v>
      </c>
      <c r="B56" s="119" t="s">
        <v>65</v>
      </c>
      <c r="C56" s="120">
        <v>2</v>
      </c>
      <c r="D56" s="120">
        <v>24717</v>
      </c>
      <c r="E56" s="120">
        <v>24719</v>
      </c>
      <c r="F56" s="104">
        <v>0</v>
      </c>
      <c r="G56" s="104">
        <v>1</v>
      </c>
    </row>
    <row r="57" spans="1:7" x14ac:dyDescent="0.25">
      <c r="A57" s="118">
        <v>560088</v>
      </c>
      <c r="B57" s="119" t="s">
        <v>66</v>
      </c>
      <c r="C57" s="120">
        <v>0</v>
      </c>
      <c r="D57" s="120">
        <v>5967</v>
      </c>
      <c r="E57" s="120">
        <v>5967</v>
      </c>
      <c r="F57" s="104">
        <v>0</v>
      </c>
      <c r="G57" s="104">
        <v>1</v>
      </c>
    </row>
    <row r="58" spans="1:7" x14ac:dyDescent="0.25">
      <c r="A58" s="118">
        <v>560089</v>
      </c>
      <c r="B58" s="119" t="s">
        <v>67</v>
      </c>
      <c r="C58" s="120">
        <v>0</v>
      </c>
      <c r="D58" s="120">
        <v>3973</v>
      </c>
      <c r="E58" s="120">
        <v>3973</v>
      </c>
      <c r="F58" s="104">
        <v>0</v>
      </c>
      <c r="G58" s="104">
        <v>1</v>
      </c>
    </row>
    <row r="59" spans="1:7" x14ac:dyDescent="0.25">
      <c r="A59" s="118">
        <v>560096</v>
      </c>
      <c r="B59" s="119" t="s">
        <v>68</v>
      </c>
      <c r="C59" s="120">
        <v>3</v>
      </c>
      <c r="D59" s="120">
        <v>416</v>
      </c>
      <c r="E59" s="120">
        <v>419</v>
      </c>
      <c r="F59" s="104">
        <v>7.0000000000000001E-3</v>
      </c>
      <c r="G59" s="104">
        <v>0.99299999999999999</v>
      </c>
    </row>
    <row r="60" spans="1:7" x14ac:dyDescent="0.25">
      <c r="A60" s="118">
        <v>560098</v>
      </c>
      <c r="B60" s="119" t="s">
        <v>69</v>
      </c>
      <c r="C60" s="120">
        <v>1</v>
      </c>
      <c r="D60" s="120">
        <v>6620</v>
      </c>
      <c r="E60" s="120">
        <v>6621</v>
      </c>
      <c r="F60" s="104">
        <v>0</v>
      </c>
      <c r="G60" s="104">
        <v>1</v>
      </c>
    </row>
    <row r="61" spans="1:7" x14ac:dyDescent="0.25">
      <c r="A61" s="118">
        <v>560099</v>
      </c>
      <c r="B61" s="119" t="s">
        <v>70</v>
      </c>
      <c r="C61" s="120">
        <v>85</v>
      </c>
      <c r="D61" s="120">
        <v>2133</v>
      </c>
      <c r="E61" s="120">
        <v>2218</v>
      </c>
      <c r="F61" s="104">
        <v>3.7999999999999999E-2</v>
      </c>
      <c r="G61" s="104">
        <v>0.96199999999999997</v>
      </c>
    </row>
    <row r="62" spans="1:7" x14ac:dyDescent="0.25">
      <c r="A62" s="118">
        <v>560205</v>
      </c>
      <c r="B62" s="119" t="s">
        <v>71</v>
      </c>
      <c r="C62" s="120">
        <v>26</v>
      </c>
      <c r="D62" s="120">
        <v>20</v>
      </c>
      <c r="E62" s="120">
        <v>46</v>
      </c>
      <c r="F62" s="104">
        <v>0.56499999999999995</v>
      </c>
      <c r="G62" s="104">
        <v>0.435</v>
      </c>
    </row>
    <row r="63" spans="1:7" ht="17.45" customHeight="1" x14ac:dyDescent="0.25">
      <c r="A63" s="118">
        <v>560206</v>
      </c>
      <c r="B63" s="119" t="s">
        <v>365</v>
      </c>
      <c r="C63" s="120">
        <v>17</v>
      </c>
      <c r="D63" s="120">
        <v>72597</v>
      </c>
      <c r="E63" s="120">
        <v>72614</v>
      </c>
      <c r="F63" s="104">
        <v>0</v>
      </c>
      <c r="G63" s="104">
        <v>1</v>
      </c>
    </row>
    <row r="64" spans="1:7" ht="17.45" customHeight="1" x14ac:dyDescent="0.25">
      <c r="A64" s="118">
        <v>560214</v>
      </c>
      <c r="B64" s="119" t="s">
        <v>366</v>
      </c>
      <c r="C64" s="120">
        <v>26503</v>
      </c>
      <c r="D64" s="120">
        <v>81958</v>
      </c>
      <c r="E64" s="120">
        <v>108461</v>
      </c>
      <c r="F64" s="104">
        <v>0.24399999999999999</v>
      </c>
      <c r="G64" s="104">
        <v>0.75600000000000001</v>
      </c>
    </row>
    <row r="65" spans="1:7" x14ac:dyDescent="0.25">
      <c r="A65" s="118"/>
      <c r="B65" s="119" t="s">
        <v>212</v>
      </c>
      <c r="C65" s="120">
        <f>SUM(C4:C64)</f>
        <v>433508</v>
      </c>
      <c r="D65" s="120">
        <f t="shared" ref="D65:E65" si="0">SUM(D4:D64)</f>
        <v>1494829</v>
      </c>
      <c r="E65" s="120">
        <f t="shared" si="0"/>
        <v>1928337</v>
      </c>
      <c r="F65" s="121">
        <v>0.2248</v>
      </c>
      <c r="G65" s="121">
        <v>0.7752</v>
      </c>
    </row>
  </sheetData>
  <mergeCells count="3">
    <mergeCell ref="H1:I1"/>
    <mergeCell ref="A2:G2"/>
    <mergeCell ref="E1:G1"/>
  </mergeCells>
  <pageMargins left="0.7" right="0.7" top="0.75" bottom="0.75" header="0.3" footer="0.3"/>
  <pageSetup paperSize="9" scale="96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view="pageBreakPreview" zoomScale="136" zoomScaleNormal="100" zoomScaleSheetLayoutView="136" workbookViewId="0">
      <pane xSplit="2" ySplit="5" topLeftCell="D63" activePane="bottomRight" state="frozen"/>
      <selection pane="topRight" activeCell="C1" sqref="C1"/>
      <selection pane="bottomLeft" activeCell="A6" sqref="A6"/>
      <selection pane="bottomRight" activeCell="B8" sqref="B8"/>
    </sheetView>
  </sheetViews>
  <sheetFormatPr defaultRowHeight="15" x14ac:dyDescent="0.25"/>
  <cols>
    <col min="1" max="1" width="7.85546875" style="88" customWidth="1"/>
    <col min="2" max="2" width="44.42578125" style="89" customWidth="1"/>
    <col min="3" max="3" width="19.28515625" style="89" customWidth="1"/>
    <col min="4" max="4" width="12.140625" style="89" customWidth="1"/>
    <col min="5" max="5" width="20.7109375" style="105" customWidth="1"/>
    <col min="6" max="6" width="17.85546875" style="105" customWidth="1"/>
    <col min="7" max="7" width="10.5703125" style="91" customWidth="1"/>
    <col min="8" max="8" width="11.42578125" style="106" customWidth="1"/>
    <col min="9" max="9" width="10.85546875" style="105" bestFit="1" customWidth="1"/>
  </cols>
  <sheetData>
    <row r="1" spans="1:10" ht="39.75" customHeight="1" x14ac:dyDescent="0.25">
      <c r="E1" s="90"/>
      <c r="F1" s="387" t="s">
        <v>374</v>
      </c>
      <c r="G1" s="387"/>
      <c r="H1" s="387"/>
      <c r="I1" s="387"/>
      <c r="J1" s="256"/>
    </row>
    <row r="2" spans="1:10" ht="33.75" customHeight="1" x14ac:dyDescent="0.25">
      <c r="A2" s="388" t="s">
        <v>294</v>
      </c>
      <c r="B2" s="388"/>
      <c r="C2" s="388"/>
      <c r="D2" s="388"/>
      <c r="E2" s="388"/>
      <c r="F2" s="388"/>
      <c r="G2" s="388"/>
      <c r="H2" s="388"/>
      <c r="I2" s="388"/>
    </row>
    <row r="3" spans="1:10" s="89" customFormat="1" ht="18" customHeight="1" x14ac:dyDescent="0.2">
      <c r="A3" s="395" t="s">
        <v>295</v>
      </c>
      <c r="B3" s="395"/>
      <c r="C3" s="395"/>
      <c r="D3" s="395"/>
      <c r="E3" s="395"/>
      <c r="F3" s="395"/>
      <c r="G3" s="395"/>
      <c r="H3" s="92"/>
      <c r="I3" s="93"/>
    </row>
    <row r="4" spans="1:10" s="244" customFormat="1" ht="92.25" customHeight="1" x14ac:dyDescent="0.2">
      <c r="A4" s="396" t="s">
        <v>76</v>
      </c>
      <c r="B4" s="397" t="s">
        <v>194</v>
      </c>
      <c r="C4" s="257" t="s">
        <v>296</v>
      </c>
      <c r="D4" s="258" t="s">
        <v>297</v>
      </c>
      <c r="E4" s="259" t="s">
        <v>298</v>
      </c>
      <c r="F4" s="260" t="s">
        <v>299</v>
      </c>
      <c r="G4" s="261" t="s">
        <v>199</v>
      </c>
      <c r="H4" s="262" t="s">
        <v>200</v>
      </c>
      <c r="I4" s="261" t="s">
        <v>201</v>
      </c>
    </row>
    <row r="5" spans="1:10" s="244" customFormat="1" ht="16.5" customHeight="1" x14ac:dyDescent="0.2">
      <c r="A5" s="396"/>
      <c r="B5" s="397"/>
      <c r="C5" s="245" t="s">
        <v>202</v>
      </c>
      <c r="D5" s="245" t="s">
        <v>202</v>
      </c>
      <c r="E5" s="263" t="s">
        <v>202</v>
      </c>
      <c r="F5" s="263" t="s">
        <v>202</v>
      </c>
      <c r="G5" s="263" t="s">
        <v>202</v>
      </c>
      <c r="H5" s="263" t="s">
        <v>202</v>
      </c>
      <c r="I5" s="263" t="s">
        <v>202</v>
      </c>
    </row>
    <row r="6" spans="1:10" x14ac:dyDescent="0.25">
      <c r="A6" s="95">
        <v>560002</v>
      </c>
      <c r="B6" s="96" t="s">
        <v>11</v>
      </c>
      <c r="C6" s="96">
        <v>17</v>
      </c>
      <c r="D6" s="96">
        <v>51</v>
      </c>
      <c r="E6" s="98">
        <v>0.33300000000000002</v>
      </c>
      <c r="F6" s="98">
        <v>0.91400000000000003</v>
      </c>
      <c r="G6" s="99">
        <v>0.91400000000000003</v>
      </c>
      <c r="H6" s="94"/>
      <c r="I6" s="98">
        <v>0.91400000000000003</v>
      </c>
    </row>
    <row r="7" spans="1:10" x14ac:dyDescent="0.25">
      <c r="A7" s="95">
        <v>560014</v>
      </c>
      <c r="B7" s="96" t="s">
        <v>12</v>
      </c>
      <c r="C7" s="96">
        <v>0</v>
      </c>
      <c r="D7" s="96">
        <v>0</v>
      </c>
      <c r="E7" s="98">
        <v>0</v>
      </c>
      <c r="F7" s="98"/>
      <c r="G7" s="99">
        <v>0</v>
      </c>
      <c r="H7" s="94"/>
      <c r="I7" s="98">
        <v>0</v>
      </c>
    </row>
    <row r="8" spans="1:10" x14ac:dyDescent="0.25">
      <c r="A8" s="95">
        <v>560017</v>
      </c>
      <c r="B8" s="96" t="s">
        <v>13</v>
      </c>
      <c r="C8" s="96">
        <v>158</v>
      </c>
      <c r="D8" s="96">
        <v>236</v>
      </c>
      <c r="E8" s="98">
        <v>0.66900000000000004</v>
      </c>
      <c r="F8" s="98">
        <v>1.9585999999999999</v>
      </c>
      <c r="G8" s="99">
        <v>1.9585999999999999</v>
      </c>
      <c r="H8" s="94"/>
      <c r="I8" s="98">
        <v>1.9585999999999999</v>
      </c>
    </row>
    <row r="9" spans="1:10" x14ac:dyDescent="0.25">
      <c r="A9" s="95">
        <v>560019</v>
      </c>
      <c r="B9" s="96" t="s">
        <v>14</v>
      </c>
      <c r="C9" s="96">
        <v>158</v>
      </c>
      <c r="D9" s="96">
        <v>238</v>
      </c>
      <c r="E9" s="98">
        <v>0.66400000000000003</v>
      </c>
      <c r="F9" s="98">
        <v>1.9431</v>
      </c>
      <c r="G9" s="99">
        <v>1.8692</v>
      </c>
      <c r="H9" s="94"/>
      <c r="I9" s="98">
        <v>1.8692</v>
      </c>
    </row>
    <row r="10" spans="1:10" x14ac:dyDescent="0.25">
      <c r="A10" s="95">
        <v>560021</v>
      </c>
      <c r="B10" s="96" t="s">
        <v>15</v>
      </c>
      <c r="C10" s="96">
        <v>178</v>
      </c>
      <c r="D10" s="96">
        <v>254</v>
      </c>
      <c r="E10" s="98">
        <v>0.70099999999999996</v>
      </c>
      <c r="F10" s="98">
        <v>2.0581</v>
      </c>
      <c r="G10" s="99">
        <v>1.2101999999999999</v>
      </c>
      <c r="H10" s="94"/>
      <c r="I10" s="98">
        <v>1.2101999999999999</v>
      </c>
    </row>
    <row r="11" spans="1:10" x14ac:dyDescent="0.25">
      <c r="A11" s="95">
        <v>560022</v>
      </c>
      <c r="B11" s="96" t="s">
        <v>16</v>
      </c>
      <c r="C11" s="96">
        <v>182</v>
      </c>
      <c r="D11" s="96">
        <v>230</v>
      </c>
      <c r="E11" s="98">
        <v>0.79100000000000004</v>
      </c>
      <c r="F11" s="98">
        <v>2.3378999999999999</v>
      </c>
      <c r="G11" s="99">
        <v>1.7301</v>
      </c>
      <c r="H11" s="94"/>
      <c r="I11" s="98">
        <v>1.7301</v>
      </c>
    </row>
    <row r="12" spans="1:10" x14ac:dyDescent="0.25">
      <c r="A12" s="95">
        <v>560024</v>
      </c>
      <c r="B12" s="96" t="s">
        <v>17</v>
      </c>
      <c r="C12" s="96">
        <v>0</v>
      </c>
      <c r="D12" s="96">
        <v>0</v>
      </c>
      <c r="E12" s="98">
        <v>0</v>
      </c>
      <c r="F12" s="98"/>
      <c r="G12" s="99">
        <v>0</v>
      </c>
      <c r="H12" s="94"/>
      <c r="I12" s="98">
        <v>0</v>
      </c>
    </row>
    <row r="13" spans="1:10" x14ac:dyDescent="0.25">
      <c r="A13" s="95">
        <v>560026</v>
      </c>
      <c r="B13" s="96" t="s">
        <v>18</v>
      </c>
      <c r="C13" s="96">
        <v>218</v>
      </c>
      <c r="D13" s="96">
        <v>310</v>
      </c>
      <c r="E13" s="98">
        <v>0.70299999999999996</v>
      </c>
      <c r="F13" s="98">
        <v>2.0642999999999998</v>
      </c>
      <c r="G13" s="99">
        <v>1.7175</v>
      </c>
      <c r="H13" s="94"/>
      <c r="I13" s="98">
        <v>1.7175</v>
      </c>
    </row>
    <row r="14" spans="1:10" x14ac:dyDescent="0.25">
      <c r="A14" s="95">
        <v>560032</v>
      </c>
      <c r="B14" s="96" t="s">
        <v>20</v>
      </c>
      <c r="C14" s="96">
        <v>36</v>
      </c>
      <c r="D14" s="96">
        <v>108</v>
      </c>
      <c r="E14" s="98">
        <v>0.33300000000000002</v>
      </c>
      <c r="F14" s="98">
        <v>0.91400000000000003</v>
      </c>
      <c r="G14" s="99">
        <v>0.91400000000000003</v>
      </c>
      <c r="H14" s="94"/>
      <c r="I14" s="98">
        <v>0.91400000000000003</v>
      </c>
    </row>
    <row r="15" spans="1:10" x14ac:dyDescent="0.25">
      <c r="A15" s="95">
        <v>560033</v>
      </c>
      <c r="B15" s="96" t="s">
        <v>21</v>
      </c>
      <c r="C15" s="96">
        <v>90</v>
      </c>
      <c r="D15" s="96">
        <v>171</v>
      </c>
      <c r="E15" s="98">
        <v>0.52600000000000002</v>
      </c>
      <c r="F15" s="98">
        <v>1.514</v>
      </c>
      <c r="G15" s="99">
        <v>1.514</v>
      </c>
      <c r="H15" s="94"/>
      <c r="I15" s="98">
        <v>1.514</v>
      </c>
    </row>
    <row r="16" spans="1:10" x14ac:dyDescent="0.25">
      <c r="A16" s="95">
        <v>560034</v>
      </c>
      <c r="B16" s="96" t="s">
        <v>22</v>
      </c>
      <c r="C16" s="96">
        <v>40</v>
      </c>
      <c r="D16" s="96">
        <v>137</v>
      </c>
      <c r="E16" s="98">
        <v>0.29199999999999998</v>
      </c>
      <c r="F16" s="98">
        <v>0.78659999999999997</v>
      </c>
      <c r="G16" s="99">
        <v>0.78659999999999997</v>
      </c>
      <c r="H16" s="94"/>
      <c r="I16" s="98">
        <v>0.78659999999999997</v>
      </c>
    </row>
    <row r="17" spans="1:9" x14ac:dyDescent="0.25">
      <c r="A17" s="95">
        <v>560035</v>
      </c>
      <c r="B17" s="96" t="s">
        <v>23</v>
      </c>
      <c r="C17" s="96">
        <v>0</v>
      </c>
      <c r="D17" s="96">
        <v>0</v>
      </c>
      <c r="E17" s="98">
        <v>0</v>
      </c>
      <c r="F17" s="98"/>
      <c r="G17" s="99">
        <v>0</v>
      </c>
      <c r="H17" s="94"/>
      <c r="I17" s="98">
        <v>0</v>
      </c>
    </row>
    <row r="18" spans="1:9" x14ac:dyDescent="0.25">
      <c r="A18" s="95">
        <v>560036</v>
      </c>
      <c r="B18" s="96" t="s">
        <v>19</v>
      </c>
      <c r="C18" s="96">
        <v>79</v>
      </c>
      <c r="D18" s="96">
        <v>232</v>
      </c>
      <c r="E18" s="98">
        <v>0.34100000000000003</v>
      </c>
      <c r="F18" s="98">
        <v>0.93889999999999996</v>
      </c>
      <c r="G18" s="99">
        <v>0.76429999999999998</v>
      </c>
      <c r="H18" s="94"/>
      <c r="I18" s="98">
        <v>0.76429999999999998</v>
      </c>
    </row>
    <row r="19" spans="1:9" x14ac:dyDescent="0.25">
      <c r="A19" s="95">
        <v>560041</v>
      </c>
      <c r="B19" s="96" t="s">
        <v>25</v>
      </c>
      <c r="C19" s="96">
        <v>0</v>
      </c>
      <c r="D19" s="96">
        <v>0</v>
      </c>
      <c r="E19" s="98">
        <v>0</v>
      </c>
      <c r="F19" s="98"/>
      <c r="G19" s="99">
        <v>0</v>
      </c>
      <c r="H19" s="94"/>
      <c r="I19" s="98">
        <v>0</v>
      </c>
    </row>
    <row r="20" spans="1:9" x14ac:dyDescent="0.25">
      <c r="A20" s="95">
        <v>560043</v>
      </c>
      <c r="B20" s="96" t="s">
        <v>26</v>
      </c>
      <c r="C20" s="96">
        <v>27</v>
      </c>
      <c r="D20" s="96">
        <v>83</v>
      </c>
      <c r="E20" s="98">
        <v>0.32500000000000001</v>
      </c>
      <c r="F20" s="98">
        <v>0.88919999999999999</v>
      </c>
      <c r="G20" s="99">
        <v>0.71130000000000004</v>
      </c>
      <c r="H20" s="94"/>
      <c r="I20" s="98">
        <v>0.71130000000000004</v>
      </c>
    </row>
    <row r="21" spans="1:9" x14ac:dyDescent="0.25">
      <c r="A21" s="95">
        <v>560045</v>
      </c>
      <c r="B21" s="96" t="s">
        <v>27</v>
      </c>
      <c r="C21" s="96">
        <v>23</v>
      </c>
      <c r="D21" s="96">
        <v>108</v>
      </c>
      <c r="E21" s="98">
        <v>0.21299999999999999</v>
      </c>
      <c r="F21" s="98">
        <v>0.54100000000000004</v>
      </c>
      <c r="G21" s="99">
        <v>0.41760000000000003</v>
      </c>
      <c r="H21" s="94"/>
      <c r="I21" s="98">
        <v>0.41760000000000003</v>
      </c>
    </row>
    <row r="22" spans="1:9" x14ac:dyDescent="0.25">
      <c r="A22" s="95">
        <v>560047</v>
      </c>
      <c r="B22" s="96" t="s">
        <v>28</v>
      </c>
      <c r="C22" s="96">
        <v>34</v>
      </c>
      <c r="D22" s="96">
        <v>165</v>
      </c>
      <c r="E22" s="98">
        <v>0.20599999999999999</v>
      </c>
      <c r="F22" s="98">
        <v>0.51919999999999999</v>
      </c>
      <c r="G22" s="99">
        <v>0.40389999999999998</v>
      </c>
      <c r="H22" s="94"/>
      <c r="I22" s="98">
        <v>0.40389999999999998</v>
      </c>
    </row>
    <row r="23" spans="1:9" x14ac:dyDescent="0.25">
      <c r="A23" s="95">
        <v>560052</v>
      </c>
      <c r="B23" s="96" t="s">
        <v>30</v>
      </c>
      <c r="C23" s="96">
        <v>66</v>
      </c>
      <c r="D23" s="96">
        <v>90</v>
      </c>
      <c r="E23" s="98">
        <v>0.73299999999999998</v>
      </c>
      <c r="F23" s="98">
        <v>2.1576</v>
      </c>
      <c r="G23" s="99">
        <v>1.6440999999999999</v>
      </c>
      <c r="H23" s="94"/>
      <c r="I23" s="98">
        <v>1.6440999999999999</v>
      </c>
    </row>
    <row r="24" spans="1:9" x14ac:dyDescent="0.25">
      <c r="A24" s="95">
        <v>560053</v>
      </c>
      <c r="B24" s="96" t="s">
        <v>31</v>
      </c>
      <c r="C24" s="96">
        <v>12</v>
      </c>
      <c r="D24" s="96">
        <v>53</v>
      </c>
      <c r="E24" s="98">
        <v>0.22600000000000001</v>
      </c>
      <c r="F24" s="98">
        <v>0.58140000000000003</v>
      </c>
      <c r="G24" s="99">
        <v>0.4546</v>
      </c>
      <c r="H24" s="94"/>
      <c r="I24" s="98">
        <v>0.4546</v>
      </c>
    </row>
    <row r="25" spans="1:9" x14ac:dyDescent="0.25">
      <c r="A25" s="95">
        <v>560054</v>
      </c>
      <c r="B25" s="96" t="s">
        <v>32</v>
      </c>
      <c r="C25" s="96">
        <v>21</v>
      </c>
      <c r="D25" s="96">
        <v>52</v>
      </c>
      <c r="E25" s="98">
        <v>0.40400000000000003</v>
      </c>
      <c r="F25" s="98">
        <v>1.1348</v>
      </c>
      <c r="G25" s="99">
        <v>0.8488</v>
      </c>
      <c r="H25" s="94"/>
      <c r="I25" s="98">
        <v>0.8488</v>
      </c>
    </row>
    <row r="26" spans="1:9" x14ac:dyDescent="0.25">
      <c r="A26" s="95">
        <v>560055</v>
      </c>
      <c r="B26" s="96" t="s">
        <v>33</v>
      </c>
      <c r="C26" s="96">
        <v>10</v>
      </c>
      <c r="D26" s="96">
        <v>61</v>
      </c>
      <c r="E26" s="98">
        <v>0.16400000000000001</v>
      </c>
      <c r="F26" s="98">
        <v>0.3886</v>
      </c>
      <c r="G26" s="99">
        <v>0.31130000000000002</v>
      </c>
      <c r="H26" s="94"/>
      <c r="I26" s="98">
        <v>0.31130000000000002</v>
      </c>
    </row>
    <row r="27" spans="1:9" x14ac:dyDescent="0.25">
      <c r="A27" s="95">
        <v>560056</v>
      </c>
      <c r="B27" s="96" t="s">
        <v>34</v>
      </c>
      <c r="C27" s="96">
        <v>3</v>
      </c>
      <c r="D27" s="96">
        <v>76</v>
      </c>
      <c r="E27" s="98">
        <v>3.9E-2</v>
      </c>
      <c r="F27" s="98">
        <v>0</v>
      </c>
      <c r="G27" s="99">
        <v>0</v>
      </c>
      <c r="H27" s="94"/>
      <c r="I27" s="98">
        <v>0</v>
      </c>
    </row>
    <row r="28" spans="1:9" x14ac:dyDescent="0.25">
      <c r="A28" s="95">
        <v>560057</v>
      </c>
      <c r="B28" s="96" t="s">
        <v>35</v>
      </c>
      <c r="C28" s="96">
        <v>28</v>
      </c>
      <c r="D28" s="96">
        <v>53</v>
      </c>
      <c r="E28" s="98">
        <v>0.52800000000000002</v>
      </c>
      <c r="F28" s="98">
        <v>1.5203</v>
      </c>
      <c r="G28" s="99">
        <v>1.2010000000000001</v>
      </c>
      <c r="H28" s="94"/>
      <c r="I28" s="98">
        <v>1.2010000000000001</v>
      </c>
    </row>
    <row r="29" spans="1:9" x14ac:dyDescent="0.25">
      <c r="A29" s="95">
        <v>560058</v>
      </c>
      <c r="B29" s="96" t="s">
        <v>36</v>
      </c>
      <c r="C29" s="96">
        <v>11</v>
      </c>
      <c r="D29" s="96">
        <v>124</v>
      </c>
      <c r="E29" s="98">
        <v>8.8999999999999996E-2</v>
      </c>
      <c r="F29" s="98">
        <v>0.15540000000000001</v>
      </c>
      <c r="G29" s="99">
        <v>0.12089999999999999</v>
      </c>
      <c r="H29" s="94"/>
      <c r="I29" s="98">
        <v>0.12089999999999999</v>
      </c>
    </row>
    <row r="30" spans="1:9" x14ac:dyDescent="0.25">
      <c r="A30" s="95">
        <v>560059</v>
      </c>
      <c r="B30" s="96" t="s">
        <v>37</v>
      </c>
      <c r="C30" s="96">
        <v>43</v>
      </c>
      <c r="D30" s="96">
        <v>51</v>
      </c>
      <c r="E30" s="98">
        <v>0.84299999999999997</v>
      </c>
      <c r="F30" s="98">
        <v>2.4996</v>
      </c>
      <c r="G30" s="99">
        <v>2.0047000000000001</v>
      </c>
      <c r="H30" s="94"/>
      <c r="I30" s="98">
        <v>2.0047000000000001</v>
      </c>
    </row>
    <row r="31" spans="1:9" x14ac:dyDescent="0.25">
      <c r="A31" s="95">
        <v>560060</v>
      </c>
      <c r="B31" s="96" t="s">
        <v>38</v>
      </c>
      <c r="C31" s="96">
        <v>20</v>
      </c>
      <c r="D31" s="96">
        <v>41</v>
      </c>
      <c r="E31" s="98">
        <v>0.48799999999999999</v>
      </c>
      <c r="F31" s="98">
        <v>1.3958999999999999</v>
      </c>
      <c r="G31" s="99">
        <v>1.0902000000000001</v>
      </c>
      <c r="H31" s="94"/>
      <c r="I31" s="98">
        <v>1.0902000000000001</v>
      </c>
    </row>
    <row r="32" spans="1:9" x14ac:dyDescent="0.25">
      <c r="A32" s="95">
        <v>560061</v>
      </c>
      <c r="B32" s="96" t="s">
        <v>39</v>
      </c>
      <c r="C32" s="96">
        <v>20</v>
      </c>
      <c r="D32" s="96">
        <v>62</v>
      </c>
      <c r="E32" s="98">
        <v>0.32300000000000001</v>
      </c>
      <c r="F32" s="98">
        <v>0.88290000000000002</v>
      </c>
      <c r="G32" s="99">
        <v>0.68159999999999998</v>
      </c>
      <c r="H32" s="94"/>
      <c r="I32" s="98">
        <v>0.68159999999999998</v>
      </c>
    </row>
    <row r="33" spans="1:9" x14ac:dyDescent="0.25">
      <c r="A33" s="95">
        <v>560062</v>
      </c>
      <c r="B33" s="96" t="s">
        <v>40</v>
      </c>
      <c r="C33" s="96">
        <v>4</v>
      </c>
      <c r="D33" s="96">
        <v>46</v>
      </c>
      <c r="E33" s="98">
        <v>8.6999999999999994E-2</v>
      </c>
      <c r="F33" s="98">
        <v>0.1492</v>
      </c>
      <c r="G33" s="99">
        <v>0.1179</v>
      </c>
      <c r="H33" s="94"/>
      <c r="I33" s="98">
        <v>0.1179</v>
      </c>
    </row>
    <row r="34" spans="1:9" x14ac:dyDescent="0.25">
      <c r="A34" s="95">
        <v>560063</v>
      </c>
      <c r="B34" s="96" t="s">
        <v>41</v>
      </c>
      <c r="C34" s="96">
        <v>28</v>
      </c>
      <c r="D34" s="96">
        <v>64</v>
      </c>
      <c r="E34" s="98">
        <v>0.438</v>
      </c>
      <c r="F34" s="98">
        <v>1.2404999999999999</v>
      </c>
      <c r="G34" s="99">
        <v>0.96009999999999995</v>
      </c>
      <c r="H34" s="94"/>
      <c r="I34" s="98">
        <v>0.96009999999999995</v>
      </c>
    </row>
    <row r="35" spans="1:9" x14ac:dyDescent="0.25">
      <c r="A35" s="95">
        <v>560064</v>
      </c>
      <c r="B35" s="96" t="s">
        <v>42</v>
      </c>
      <c r="C35" s="96">
        <v>107</v>
      </c>
      <c r="D35" s="96">
        <v>142</v>
      </c>
      <c r="E35" s="98">
        <v>0.754</v>
      </c>
      <c r="F35" s="98">
        <v>2.2229000000000001</v>
      </c>
      <c r="G35" s="99">
        <v>1.7272000000000001</v>
      </c>
      <c r="H35" s="94"/>
      <c r="I35" s="98">
        <v>1.7272000000000001</v>
      </c>
    </row>
    <row r="36" spans="1:9" x14ac:dyDescent="0.25">
      <c r="A36" s="95">
        <v>560065</v>
      </c>
      <c r="B36" s="96" t="s">
        <v>43</v>
      </c>
      <c r="C36" s="96">
        <v>11</v>
      </c>
      <c r="D36" s="96">
        <v>47</v>
      </c>
      <c r="E36" s="98">
        <v>0.23400000000000001</v>
      </c>
      <c r="F36" s="98">
        <v>0.60619999999999996</v>
      </c>
      <c r="G36" s="99">
        <v>0.48859999999999998</v>
      </c>
      <c r="H36" s="94"/>
      <c r="I36" s="98">
        <v>0.48859999999999998</v>
      </c>
    </row>
    <row r="37" spans="1:9" x14ac:dyDescent="0.25">
      <c r="A37" s="95">
        <v>560066</v>
      </c>
      <c r="B37" s="96" t="s">
        <v>44</v>
      </c>
      <c r="C37" s="96">
        <v>11</v>
      </c>
      <c r="D37" s="96">
        <v>25</v>
      </c>
      <c r="E37" s="98">
        <v>0.44</v>
      </c>
      <c r="F37" s="98">
        <v>1.2466999999999999</v>
      </c>
      <c r="G37" s="99">
        <v>0.99860000000000004</v>
      </c>
      <c r="H37" s="94"/>
      <c r="I37" s="98">
        <v>0.99860000000000004</v>
      </c>
    </row>
    <row r="38" spans="1:9" x14ac:dyDescent="0.25">
      <c r="A38" s="95">
        <v>560067</v>
      </c>
      <c r="B38" s="96" t="s">
        <v>45</v>
      </c>
      <c r="C38" s="96">
        <v>21</v>
      </c>
      <c r="D38" s="96">
        <v>85</v>
      </c>
      <c r="E38" s="98">
        <v>0.247</v>
      </c>
      <c r="F38" s="98">
        <v>0.64670000000000005</v>
      </c>
      <c r="G38" s="99">
        <v>0.49340000000000001</v>
      </c>
      <c r="H38" s="94"/>
      <c r="I38" s="98">
        <v>0.49340000000000001</v>
      </c>
    </row>
    <row r="39" spans="1:9" x14ac:dyDescent="0.25">
      <c r="A39" s="95">
        <v>560068</v>
      </c>
      <c r="B39" s="96" t="s">
        <v>46</v>
      </c>
      <c r="C39" s="96">
        <v>56</v>
      </c>
      <c r="D39" s="96">
        <v>142</v>
      </c>
      <c r="E39" s="98">
        <v>0.39400000000000002</v>
      </c>
      <c r="F39" s="98">
        <v>1.1036999999999999</v>
      </c>
      <c r="G39" s="99">
        <v>0.85199999999999998</v>
      </c>
      <c r="H39" s="94"/>
      <c r="I39" s="98">
        <v>0.85199999999999998</v>
      </c>
    </row>
    <row r="40" spans="1:9" x14ac:dyDescent="0.25">
      <c r="A40" s="95">
        <v>560069</v>
      </c>
      <c r="B40" s="96" t="s">
        <v>47</v>
      </c>
      <c r="C40" s="96">
        <v>20</v>
      </c>
      <c r="D40" s="96">
        <v>65</v>
      </c>
      <c r="E40" s="98">
        <v>0.308</v>
      </c>
      <c r="F40" s="98">
        <v>0.83630000000000004</v>
      </c>
      <c r="G40" s="99">
        <v>0.65229999999999999</v>
      </c>
      <c r="H40" s="94"/>
      <c r="I40" s="98">
        <v>0.65229999999999999</v>
      </c>
    </row>
    <row r="41" spans="1:9" x14ac:dyDescent="0.25">
      <c r="A41" s="95">
        <v>560070</v>
      </c>
      <c r="B41" s="96" t="s">
        <v>48</v>
      </c>
      <c r="C41" s="96">
        <v>84</v>
      </c>
      <c r="D41" s="96">
        <v>138</v>
      </c>
      <c r="E41" s="98">
        <v>0.60899999999999999</v>
      </c>
      <c r="F41" s="98">
        <v>1.7721</v>
      </c>
      <c r="G41" s="99">
        <v>1.3362000000000001</v>
      </c>
      <c r="H41" s="94"/>
      <c r="I41" s="98">
        <v>1.3362000000000001</v>
      </c>
    </row>
    <row r="42" spans="1:9" x14ac:dyDescent="0.25">
      <c r="A42" s="95">
        <v>560071</v>
      </c>
      <c r="B42" s="96" t="s">
        <v>49</v>
      </c>
      <c r="C42" s="96">
        <v>27</v>
      </c>
      <c r="D42" s="96">
        <v>93</v>
      </c>
      <c r="E42" s="98">
        <v>0.28999999999999998</v>
      </c>
      <c r="F42" s="98">
        <v>0.78029999999999999</v>
      </c>
      <c r="G42" s="99">
        <v>0.58599999999999997</v>
      </c>
      <c r="H42" s="94"/>
      <c r="I42" s="98">
        <v>0.58599999999999997</v>
      </c>
    </row>
    <row r="43" spans="1:9" x14ac:dyDescent="0.25">
      <c r="A43" s="95">
        <v>560072</v>
      </c>
      <c r="B43" s="96" t="s">
        <v>50</v>
      </c>
      <c r="C43" s="96">
        <v>41</v>
      </c>
      <c r="D43" s="96">
        <v>78</v>
      </c>
      <c r="E43" s="98">
        <v>0.52600000000000002</v>
      </c>
      <c r="F43" s="98">
        <v>1.514</v>
      </c>
      <c r="G43" s="99">
        <v>1.1946000000000001</v>
      </c>
      <c r="H43" s="94"/>
      <c r="I43" s="98">
        <v>1.1946000000000001</v>
      </c>
    </row>
    <row r="44" spans="1:9" x14ac:dyDescent="0.25">
      <c r="A44" s="95">
        <v>560073</v>
      </c>
      <c r="B44" s="96" t="s">
        <v>51</v>
      </c>
      <c r="C44" s="96">
        <v>60</v>
      </c>
      <c r="D44" s="96">
        <v>82</v>
      </c>
      <c r="E44" s="98">
        <v>0.73199999999999998</v>
      </c>
      <c r="F44" s="98">
        <v>2.1545000000000001</v>
      </c>
      <c r="G44" s="99">
        <v>1.7968</v>
      </c>
      <c r="H44" s="94"/>
      <c r="I44" s="98">
        <v>1.7968</v>
      </c>
    </row>
    <row r="45" spans="1:9" x14ac:dyDescent="0.25">
      <c r="A45" s="95">
        <v>560074</v>
      </c>
      <c r="B45" s="96" t="s">
        <v>52</v>
      </c>
      <c r="C45" s="96">
        <v>22</v>
      </c>
      <c r="D45" s="96">
        <v>62</v>
      </c>
      <c r="E45" s="98">
        <v>0.35499999999999998</v>
      </c>
      <c r="F45" s="98">
        <v>0.98240000000000005</v>
      </c>
      <c r="G45" s="99">
        <v>0.74270000000000003</v>
      </c>
      <c r="H45" s="94"/>
      <c r="I45" s="98">
        <v>0.74270000000000003</v>
      </c>
    </row>
    <row r="46" spans="1:9" x14ac:dyDescent="0.25">
      <c r="A46" s="95">
        <v>560075</v>
      </c>
      <c r="B46" s="96" t="s">
        <v>53</v>
      </c>
      <c r="C46" s="96">
        <v>92</v>
      </c>
      <c r="D46" s="96">
        <v>143</v>
      </c>
      <c r="E46" s="98">
        <v>0.64300000000000002</v>
      </c>
      <c r="F46" s="98">
        <v>1.8777999999999999</v>
      </c>
      <c r="G46" s="99">
        <v>1.4459</v>
      </c>
      <c r="H46" s="94"/>
      <c r="I46" s="98">
        <v>1.4459</v>
      </c>
    </row>
    <row r="47" spans="1:9" x14ac:dyDescent="0.25">
      <c r="A47" s="95">
        <v>560076</v>
      </c>
      <c r="B47" s="96" t="s">
        <v>54</v>
      </c>
      <c r="C47" s="96">
        <v>13</v>
      </c>
      <c r="D47" s="96">
        <v>36</v>
      </c>
      <c r="E47" s="98">
        <v>0.36099999999999999</v>
      </c>
      <c r="F47" s="98">
        <v>1.0011000000000001</v>
      </c>
      <c r="G47" s="99">
        <v>0.79179999999999995</v>
      </c>
      <c r="H47" s="94"/>
      <c r="I47" s="98">
        <v>0.79179999999999995</v>
      </c>
    </row>
    <row r="48" spans="1:9" x14ac:dyDescent="0.25">
      <c r="A48" s="95">
        <v>560077</v>
      </c>
      <c r="B48" s="96" t="s">
        <v>55</v>
      </c>
      <c r="C48" s="96">
        <v>19</v>
      </c>
      <c r="D48" s="96">
        <v>34</v>
      </c>
      <c r="E48" s="98">
        <v>0.55900000000000005</v>
      </c>
      <c r="F48" s="98">
        <v>1.6166</v>
      </c>
      <c r="G48" s="99">
        <v>1.3499000000000001</v>
      </c>
      <c r="H48" s="94"/>
      <c r="I48" s="98">
        <v>1.3499000000000001</v>
      </c>
    </row>
    <row r="49" spans="1:9" x14ac:dyDescent="0.25">
      <c r="A49" s="95">
        <v>560078</v>
      </c>
      <c r="B49" s="96" t="s">
        <v>56</v>
      </c>
      <c r="C49" s="96">
        <v>26</v>
      </c>
      <c r="D49" s="96">
        <v>148</v>
      </c>
      <c r="E49" s="98">
        <v>0.17599999999999999</v>
      </c>
      <c r="F49" s="98">
        <v>0.4259</v>
      </c>
      <c r="G49" s="99">
        <v>0.3165</v>
      </c>
      <c r="H49" s="94"/>
      <c r="I49" s="98">
        <v>0.3165</v>
      </c>
    </row>
    <row r="50" spans="1:9" x14ac:dyDescent="0.25">
      <c r="A50" s="95">
        <v>560079</v>
      </c>
      <c r="B50" s="96" t="s">
        <v>57</v>
      </c>
      <c r="C50" s="96">
        <v>98</v>
      </c>
      <c r="D50" s="96">
        <v>149</v>
      </c>
      <c r="E50" s="98">
        <v>0.65800000000000003</v>
      </c>
      <c r="F50" s="98">
        <v>1.9244000000000001</v>
      </c>
      <c r="G50" s="99">
        <v>1.4895</v>
      </c>
      <c r="H50" s="94"/>
      <c r="I50" s="98">
        <v>1.4895</v>
      </c>
    </row>
    <row r="51" spans="1:9" x14ac:dyDescent="0.25">
      <c r="A51" s="95">
        <v>560080</v>
      </c>
      <c r="B51" s="96" t="s">
        <v>58</v>
      </c>
      <c r="C51" s="96">
        <v>23</v>
      </c>
      <c r="D51" s="96">
        <v>78</v>
      </c>
      <c r="E51" s="98">
        <v>0.29499999999999998</v>
      </c>
      <c r="F51" s="98">
        <v>0.79590000000000005</v>
      </c>
      <c r="G51" s="99">
        <v>0.61199999999999999</v>
      </c>
      <c r="H51" s="94"/>
      <c r="I51" s="98">
        <v>0.61199999999999999</v>
      </c>
    </row>
    <row r="52" spans="1:9" x14ac:dyDescent="0.25">
      <c r="A52" s="95">
        <v>560081</v>
      </c>
      <c r="B52" s="96" t="s">
        <v>59</v>
      </c>
      <c r="C52" s="96">
        <v>42</v>
      </c>
      <c r="D52" s="96">
        <v>101</v>
      </c>
      <c r="E52" s="98">
        <v>0.41599999999999998</v>
      </c>
      <c r="F52" s="98">
        <v>1.1720999999999999</v>
      </c>
      <c r="G52" s="99">
        <v>0.872</v>
      </c>
      <c r="H52" s="94"/>
      <c r="I52" s="98">
        <v>0.872</v>
      </c>
    </row>
    <row r="53" spans="1:9" x14ac:dyDescent="0.25">
      <c r="A53" s="95">
        <v>560082</v>
      </c>
      <c r="B53" s="96" t="s">
        <v>60</v>
      </c>
      <c r="C53" s="96">
        <v>18</v>
      </c>
      <c r="D53" s="96">
        <v>64</v>
      </c>
      <c r="E53" s="98">
        <v>0.28100000000000003</v>
      </c>
      <c r="F53" s="98">
        <v>0.75239999999999996</v>
      </c>
      <c r="G53" s="99">
        <v>0.59960000000000002</v>
      </c>
      <c r="H53" s="94"/>
      <c r="I53" s="98">
        <v>0.59960000000000002</v>
      </c>
    </row>
    <row r="54" spans="1:9" x14ac:dyDescent="0.25">
      <c r="A54" s="95">
        <v>560083</v>
      </c>
      <c r="B54" s="96" t="s">
        <v>61</v>
      </c>
      <c r="C54" s="96">
        <v>27</v>
      </c>
      <c r="D54" s="96">
        <v>74</v>
      </c>
      <c r="E54" s="98">
        <v>0.36499999999999999</v>
      </c>
      <c r="F54" s="98">
        <v>1.0135000000000001</v>
      </c>
      <c r="G54" s="99">
        <v>0.81889999999999996</v>
      </c>
      <c r="H54" s="94"/>
      <c r="I54" s="98">
        <v>0.81889999999999996</v>
      </c>
    </row>
    <row r="55" spans="1:9" x14ac:dyDescent="0.25">
      <c r="A55" s="95">
        <v>560084</v>
      </c>
      <c r="B55" s="96" t="s">
        <v>62</v>
      </c>
      <c r="C55" s="96">
        <v>18</v>
      </c>
      <c r="D55" s="96">
        <v>53</v>
      </c>
      <c r="E55" s="98">
        <v>0.34</v>
      </c>
      <c r="F55" s="98">
        <v>0.93579999999999997</v>
      </c>
      <c r="G55" s="99">
        <v>0.70750000000000002</v>
      </c>
      <c r="H55" s="94"/>
      <c r="I55" s="98">
        <v>0.70750000000000002</v>
      </c>
    </row>
    <row r="56" spans="1:9" x14ac:dyDescent="0.25">
      <c r="A56" s="95">
        <v>560085</v>
      </c>
      <c r="B56" s="96" t="s">
        <v>63</v>
      </c>
      <c r="C56" s="96">
        <v>0</v>
      </c>
      <c r="D56" s="96">
        <v>0</v>
      </c>
      <c r="E56" s="98">
        <v>0</v>
      </c>
      <c r="F56" s="98"/>
      <c r="G56" s="99">
        <v>0</v>
      </c>
      <c r="H56" s="94"/>
      <c r="I56" s="98">
        <v>0</v>
      </c>
    </row>
    <row r="57" spans="1:9" x14ac:dyDescent="0.25">
      <c r="A57" s="95">
        <v>560086</v>
      </c>
      <c r="B57" s="96" t="s">
        <v>64</v>
      </c>
      <c r="C57" s="96">
        <v>15</v>
      </c>
      <c r="D57" s="96">
        <v>69</v>
      </c>
      <c r="E57" s="98">
        <v>0.217</v>
      </c>
      <c r="F57" s="98">
        <v>0.5534</v>
      </c>
      <c r="G57" s="99">
        <v>0.53510000000000002</v>
      </c>
      <c r="H57" s="94"/>
      <c r="I57" s="98">
        <v>0.53510000000000002</v>
      </c>
    </row>
    <row r="58" spans="1:9" x14ac:dyDescent="0.25">
      <c r="A58" s="95">
        <v>560087</v>
      </c>
      <c r="B58" s="96" t="s">
        <v>65</v>
      </c>
      <c r="C58" s="96">
        <v>36</v>
      </c>
      <c r="D58" s="96">
        <v>82</v>
      </c>
      <c r="E58" s="98">
        <v>0.439</v>
      </c>
      <c r="F58" s="98">
        <v>1.2436</v>
      </c>
      <c r="G58" s="99">
        <v>1.2436</v>
      </c>
      <c r="H58" s="94"/>
      <c r="I58" s="98">
        <v>1.2436</v>
      </c>
    </row>
    <row r="59" spans="1:9" x14ac:dyDescent="0.25">
      <c r="A59" s="95">
        <v>560088</v>
      </c>
      <c r="B59" s="96" t="s">
        <v>66</v>
      </c>
      <c r="C59" s="96">
        <v>9</v>
      </c>
      <c r="D59" s="96">
        <v>25</v>
      </c>
      <c r="E59" s="98">
        <v>0.36</v>
      </c>
      <c r="F59" s="98">
        <v>0.998</v>
      </c>
      <c r="G59" s="99">
        <v>0.998</v>
      </c>
      <c r="H59" s="94"/>
      <c r="I59" s="98">
        <v>0.998</v>
      </c>
    </row>
    <row r="60" spans="1:9" x14ac:dyDescent="0.25">
      <c r="A60" s="95">
        <v>560089</v>
      </c>
      <c r="B60" s="96" t="s">
        <v>67</v>
      </c>
      <c r="C60" s="96">
        <v>2</v>
      </c>
      <c r="D60" s="96">
        <v>9</v>
      </c>
      <c r="E60" s="98">
        <v>0.222</v>
      </c>
      <c r="F60" s="98">
        <v>0.56889999999999996</v>
      </c>
      <c r="G60" s="99">
        <v>0.56889999999999996</v>
      </c>
      <c r="H60" s="94"/>
      <c r="I60" s="98">
        <v>0.56889999999999996</v>
      </c>
    </row>
    <row r="61" spans="1:9" x14ac:dyDescent="0.25">
      <c r="A61" s="95">
        <v>560096</v>
      </c>
      <c r="B61" s="96" t="s">
        <v>68</v>
      </c>
      <c r="C61" s="96">
        <v>0</v>
      </c>
      <c r="D61" s="96">
        <v>0</v>
      </c>
      <c r="E61" s="98">
        <v>0</v>
      </c>
      <c r="F61" s="98"/>
      <c r="G61" s="99">
        <v>0</v>
      </c>
      <c r="H61" s="94"/>
      <c r="I61" s="98">
        <v>0</v>
      </c>
    </row>
    <row r="62" spans="1:9" x14ac:dyDescent="0.25">
      <c r="A62" s="95">
        <v>560098</v>
      </c>
      <c r="B62" s="96" t="s">
        <v>69</v>
      </c>
      <c r="C62" s="96">
        <v>0</v>
      </c>
      <c r="D62" s="96">
        <v>9</v>
      </c>
      <c r="E62" s="98">
        <v>0</v>
      </c>
      <c r="F62" s="98"/>
      <c r="G62" s="99">
        <v>0</v>
      </c>
      <c r="H62" s="94"/>
      <c r="I62" s="98">
        <v>0</v>
      </c>
    </row>
    <row r="63" spans="1:9" x14ac:dyDescent="0.25">
      <c r="A63" s="95">
        <v>560099</v>
      </c>
      <c r="B63" s="96" t="s">
        <v>70</v>
      </c>
      <c r="C63" s="96">
        <v>0</v>
      </c>
      <c r="D63" s="96">
        <v>8</v>
      </c>
      <c r="E63" s="98">
        <v>0</v>
      </c>
      <c r="F63" s="98"/>
      <c r="G63" s="99">
        <v>0</v>
      </c>
      <c r="H63" s="94"/>
      <c r="I63" s="98">
        <v>0</v>
      </c>
    </row>
    <row r="64" spans="1:9" x14ac:dyDescent="0.25">
      <c r="A64" s="95">
        <v>560205</v>
      </c>
      <c r="B64" s="96" t="s">
        <v>71</v>
      </c>
      <c r="C64" s="96">
        <v>0</v>
      </c>
      <c r="D64" s="96">
        <v>1</v>
      </c>
      <c r="E64" s="98">
        <v>0</v>
      </c>
      <c r="F64" s="98"/>
      <c r="G64" s="99">
        <v>0</v>
      </c>
      <c r="H64" s="94"/>
      <c r="I64" s="98">
        <v>0</v>
      </c>
    </row>
    <row r="65" spans="1:9" x14ac:dyDescent="0.25">
      <c r="A65" s="95">
        <v>560206</v>
      </c>
      <c r="B65" s="96" t="s">
        <v>365</v>
      </c>
      <c r="C65" s="96">
        <v>197</v>
      </c>
      <c r="D65" s="96">
        <v>315</v>
      </c>
      <c r="E65" s="98">
        <v>0.625</v>
      </c>
      <c r="F65" s="98">
        <v>1.8218000000000001</v>
      </c>
      <c r="G65" s="99">
        <v>1.8218000000000001</v>
      </c>
      <c r="H65" s="94"/>
      <c r="I65" s="98">
        <v>1.8218000000000001</v>
      </c>
    </row>
    <row r="66" spans="1:9" x14ac:dyDescent="0.25">
      <c r="A66" s="114">
        <v>560214</v>
      </c>
      <c r="B66" s="115" t="s">
        <v>373</v>
      </c>
      <c r="C66" s="115">
        <v>109</v>
      </c>
      <c r="D66" s="115">
        <v>315</v>
      </c>
      <c r="E66" s="116">
        <v>0.34599999999999997</v>
      </c>
      <c r="F66" s="116">
        <v>0.95440000000000003</v>
      </c>
      <c r="G66" s="117">
        <v>0.72160000000000002</v>
      </c>
      <c r="H66" s="94"/>
      <c r="I66" s="98">
        <v>0.72160000000000002</v>
      </c>
    </row>
    <row r="67" spans="1:9" x14ac:dyDescent="0.25">
      <c r="A67" s="95"/>
      <c r="B67" s="96"/>
      <c r="C67" s="96">
        <v>2710</v>
      </c>
      <c r="D67" s="96">
        <v>5768</v>
      </c>
      <c r="E67" s="98">
        <v>0.4698</v>
      </c>
      <c r="F67" s="98"/>
      <c r="G67" s="99"/>
      <c r="H67" s="94"/>
      <c r="I67" s="98"/>
    </row>
  </sheetData>
  <autoFilter ref="A5:J5">
    <sortState ref="A7:J67">
      <sortCondition ref="A5"/>
    </sortState>
  </autoFilter>
  <mergeCells count="5">
    <mergeCell ref="A2:I2"/>
    <mergeCell ref="A3:G3"/>
    <mergeCell ref="A4:A5"/>
    <mergeCell ref="B4:B5"/>
    <mergeCell ref="F1:I1"/>
  </mergeCells>
  <pageMargins left="0.7" right="0.7" top="0.75" bottom="0.75" header="0.3" footer="0.3"/>
  <pageSetup paperSize="9" scale="8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zoomScale="154" zoomScaleNormal="100" zoomScaleSheetLayoutView="154" workbookViewId="0">
      <pane xSplit="2" ySplit="5" topLeftCell="I34" activePane="bottomRight" state="frozen"/>
      <selection pane="topRight" activeCell="C1" sqref="C1"/>
      <selection pane="bottomLeft" activeCell="A6" sqref="A6"/>
      <selection pane="bottomRight" activeCell="L5" sqref="L5"/>
    </sheetView>
  </sheetViews>
  <sheetFormatPr defaultRowHeight="15" x14ac:dyDescent="0.25"/>
  <cols>
    <col min="1" max="1" width="7.85546875" style="88" customWidth="1"/>
    <col min="2" max="2" width="44" style="89" customWidth="1"/>
    <col min="3" max="3" width="13.28515625" style="89" customWidth="1"/>
    <col min="4" max="4" width="12.140625" style="89" customWidth="1"/>
    <col min="5" max="5" width="14.28515625" style="105" customWidth="1"/>
    <col min="6" max="6" width="10.7109375" style="105" customWidth="1"/>
    <col min="7" max="7" width="10.5703125" style="91" customWidth="1"/>
    <col min="8" max="8" width="11.42578125" style="106" customWidth="1"/>
    <col min="9" max="9" width="11.28515625" style="105" bestFit="1" customWidth="1"/>
    <col min="13" max="13" width="13.140625" customWidth="1"/>
  </cols>
  <sheetData>
    <row r="1" spans="1:13" ht="39" customHeight="1" x14ac:dyDescent="0.25">
      <c r="E1" s="90"/>
      <c r="F1" s="90"/>
      <c r="H1" s="107"/>
      <c r="I1" s="387" t="s">
        <v>372</v>
      </c>
      <c r="J1" s="387"/>
      <c r="K1" s="387"/>
      <c r="L1" s="387"/>
      <c r="M1" s="387"/>
    </row>
    <row r="2" spans="1:13" ht="18" x14ac:dyDescent="0.25">
      <c r="A2" s="388" t="s">
        <v>289</v>
      </c>
      <c r="B2" s="388"/>
      <c r="C2" s="388"/>
      <c r="D2" s="388"/>
      <c r="E2" s="388"/>
      <c r="F2" s="388"/>
      <c r="G2" s="388"/>
      <c r="H2" s="388"/>
      <c r="I2" s="388"/>
    </row>
    <row r="3" spans="1:13" ht="40.15" customHeight="1" x14ac:dyDescent="0.25">
      <c r="A3" s="395" t="s">
        <v>290</v>
      </c>
      <c r="B3" s="395"/>
      <c r="C3" s="395"/>
      <c r="D3" s="395"/>
      <c r="E3" s="395"/>
      <c r="F3" s="395"/>
      <c r="G3" s="395"/>
      <c r="H3" s="92"/>
      <c r="I3" s="93"/>
    </row>
    <row r="4" spans="1:13" s="244" customFormat="1" ht="47.25" customHeight="1" x14ac:dyDescent="0.2">
      <c r="A4" s="400" t="s">
        <v>76</v>
      </c>
      <c r="B4" s="400" t="s">
        <v>194</v>
      </c>
      <c r="C4" s="402" t="s">
        <v>291</v>
      </c>
      <c r="D4" s="403"/>
      <c r="E4" s="404" t="s">
        <v>196</v>
      </c>
      <c r="F4" s="405"/>
      <c r="G4" s="406" t="s">
        <v>292</v>
      </c>
      <c r="H4" s="407"/>
      <c r="I4" s="408" t="s">
        <v>293</v>
      </c>
      <c r="J4" s="409"/>
      <c r="K4" s="398" t="s">
        <v>199</v>
      </c>
      <c r="L4" s="399"/>
      <c r="M4" s="243" t="s">
        <v>284</v>
      </c>
    </row>
    <row r="5" spans="1:13" s="244" customFormat="1" ht="24" customHeight="1" x14ac:dyDescent="0.2">
      <c r="A5" s="401"/>
      <c r="B5" s="401"/>
      <c r="C5" s="246" t="s">
        <v>202</v>
      </c>
      <c r="D5" s="246" t="s">
        <v>203</v>
      </c>
      <c r="E5" s="246" t="s">
        <v>202</v>
      </c>
      <c r="F5" s="246" t="s">
        <v>203</v>
      </c>
      <c r="G5" s="246" t="s">
        <v>202</v>
      </c>
      <c r="H5" s="246" t="s">
        <v>203</v>
      </c>
      <c r="I5" s="246" t="s">
        <v>202</v>
      </c>
      <c r="J5" s="246" t="s">
        <v>203</v>
      </c>
      <c r="K5" s="246" t="s">
        <v>202</v>
      </c>
      <c r="L5" s="246" t="s">
        <v>203</v>
      </c>
      <c r="M5" s="245" t="s">
        <v>204</v>
      </c>
    </row>
    <row r="6" spans="1:13" x14ac:dyDescent="0.25">
      <c r="A6" s="95">
        <v>560002</v>
      </c>
      <c r="B6" s="96" t="s">
        <v>11</v>
      </c>
      <c r="C6" s="97">
        <v>1652</v>
      </c>
      <c r="D6" s="97">
        <v>0</v>
      </c>
      <c r="E6" s="97">
        <v>17713</v>
      </c>
      <c r="F6" s="97">
        <v>0</v>
      </c>
      <c r="G6" s="98">
        <v>9.2999999999999999E-2</v>
      </c>
      <c r="H6" s="98">
        <v>0</v>
      </c>
      <c r="I6" s="98">
        <v>2.5</v>
      </c>
      <c r="J6" s="98"/>
      <c r="K6" s="99">
        <v>2.5</v>
      </c>
      <c r="L6" s="99">
        <v>0</v>
      </c>
      <c r="M6" s="112">
        <v>2.5</v>
      </c>
    </row>
    <row r="7" spans="1:13" x14ac:dyDescent="0.25">
      <c r="A7" s="95">
        <v>560014</v>
      </c>
      <c r="B7" s="96" t="s">
        <v>12</v>
      </c>
      <c r="C7" s="97">
        <v>187</v>
      </c>
      <c r="D7" s="97">
        <v>1</v>
      </c>
      <c r="E7" s="97">
        <v>4944</v>
      </c>
      <c r="F7" s="97">
        <v>4</v>
      </c>
      <c r="G7" s="98">
        <v>3.7999999999999999E-2</v>
      </c>
      <c r="H7" s="98">
        <v>0.25</v>
      </c>
      <c r="I7" s="98">
        <v>2.5</v>
      </c>
      <c r="J7" s="98">
        <v>0</v>
      </c>
      <c r="K7" s="99">
        <v>2.4975000000000001</v>
      </c>
      <c r="L7" s="99">
        <v>0</v>
      </c>
      <c r="M7" s="112">
        <v>2.4975000000000001</v>
      </c>
    </row>
    <row r="8" spans="1:13" x14ac:dyDescent="0.25">
      <c r="A8" s="95">
        <v>560017</v>
      </c>
      <c r="B8" s="96" t="s">
        <v>13</v>
      </c>
      <c r="C8" s="97">
        <v>6658</v>
      </c>
      <c r="D8" s="97">
        <v>0</v>
      </c>
      <c r="E8" s="97">
        <v>79239</v>
      </c>
      <c r="F8" s="97">
        <v>1</v>
      </c>
      <c r="G8" s="98">
        <v>8.4000000000000005E-2</v>
      </c>
      <c r="H8" s="98">
        <v>0</v>
      </c>
      <c r="I8" s="98">
        <v>2.5</v>
      </c>
      <c r="J8" s="98"/>
      <c r="K8" s="99">
        <v>2.5</v>
      </c>
      <c r="L8" s="99">
        <v>0</v>
      </c>
      <c r="M8" s="112">
        <v>2.5</v>
      </c>
    </row>
    <row r="9" spans="1:13" x14ac:dyDescent="0.25">
      <c r="A9" s="95">
        <v>560019</v>
      </c>
      <c r="B9" s="96" t="s">
        <v>14</v>
      </c>
      <c r="C9" s="97">
        <v>6439</v>
      </c>
      <c r="D9" s="97">
        <v>269</v>
      </c>
      <c r="E9" s="97">
        <v>88610</v>
      </c>
      <c r="F9" s="97">
        <v>3527</v>
      </c>
      <c r="G9" s="98">
        <v>7.2999999999999995E-2</v>
      </c>
      <c r="H9" s="98">
        <v>7.5999999999999998E-2</v>
      </c>
      <c r="I9" s="98">
        <v>2.5</v>
      </c>
      <c r="J9" s="98">
        <v>2.5</v>
      </c>
      <c r="K9" s="99">
        <v>2.4049999999999998</v>
      </c>
      <c r="L9" s="99">
        <v>9.5000000000000001E-2</v>
      </c>
      <c r="M9" s="112">
        <v>2.5</v>
      </c>
    </row>
    <row r="10" spans="1:13" x14ac:dyDescent="0.25">
      <c r="A10" s="95">
        <v>560021</v>
      </c>
      <c r="B10" s="96" t="s">
        <v>15</v>
      </c>
      <c r="C10" s="97">
        <v>4408</v>
      </c>
      <c r="D10" s="97">
        <v>3483</v>
      </c>
      <c r="E10" s="97">
        <v>56410</v>
      </c>
      <c r="F10" s="97">
        <v>39530</v>
      </c>
      <c r="G10" s="98">
        <v>7.8E-2</v>
      </c>
      <c r="H10" s="98">
        <v>8.7999999999999995E-2</v>
      </c>
      <c r="I10" s="98">
        <v>2.5</v>
      </c>
      <c r="J10" s="98">
        <v>2.5</v>
      </c>
      <c r="K10" s="99">
        <v>1.47</v>
      </c>
      <c r="L10" s="99">
        <v>1.03</v>
      </c>
      <c r="M10" s="112">
        <v>2.5</v>
      </c>
    </row>
    <row r="11" spans="1:13" x14ac:dyDescent="0.25">
      <c r="A11" s="95">
        <v>560022</v>
      </c>
      <c r="B11" s="96" t="s">
        <v>16</v>
      </c>
      <c r="C11" s="97">
        <v>5250</v>
      </c>
      <c r="D11" s="97">
        <v>2447</v>
      </c>
      <c r="E11" s="97">
        <v>67409</v>
      </c>
      <c r="F11" s="97">
        <v>23654</v>
      </c>
      <c r="G11" s="98">
        <v>7.8E-2</v>
      </c>
      <c r="H11" s="98">
        <v>0.10299999999999999</v>
      </c>
      <c r="I11" s="98">
        <v>2.5</v>
      </c>
      <c r="J11" s="98">
        <v>2.5</v>
      </c>
      <c r="K11" s="99">
        <v>1.85</v>
      </c>
      <c r="L11" s="99">
        <v>0.65</v>
      </c>
      <c r="M11" s="112">
        <v>2.5</v>
      </c>
    </row>
    <row r="12" spans="1:13" x14ac:dyDescent="0.25">
      <c r="A12" s="95">
        <v>560024</v>
      </c>
      <c r="B12" s="96" t="s">
        <v>17</v>
      </c>
      <c r="C12" s="97">
        <v>98</v>
      </c>
      <c r="D12" s="97">
        <v>4271</v>
      </c>
      <c r="E12" s="97">
        <v>2117</v>
      </c>
      <c r="F12" s="97">
        <v>52045</v>
      </c>
      <c r="G12" s="98">
        <v>4.5999999999999999E-2</v>
      </c>
      <c r="H12" s="98">
        <v>8.2000000000000003E-2</v>
      </c>
      <c r="I12" s="98">
        <v>2.5</v>
      </c>
      <c r="J12" s="98">
        <v>2.5</v>
      </c>
      <c r="K12" s="99">
        <v>9.7500000000000003E-2</v>
      </c>
      <c r="L12" s="99">
        <v>2.4024999999999999</v>
      </c>
      <c r="M12" s="112">
        <v>2.5</v>
      </c>
    </row>
    <row r="13" spans="1:13" x14ac:dyDescent="0.25">
      <c r="A13" s="95">
        <v>560026</v>
      </c>
      <c r="B13" s="96" t="s">
        <v>18</v>
      </c>
      <c r="C13" s="97">
        <v>8073</v>
      </c>
      <c r="D13" s="97">
        <v>2037</v>
      </c>
      <c r="E13" s="97">
        <v>101362</v>
      </c>
      <c r="F13" s="97">
        <v>20459</v>
      </c>
      <c r="G13" s="98">
        <v>0.08</v>
      </c>
      <c r="H13" s="98">
        <v>0.1</v>
      </c>
      <c r="I13" s="98">
        <v>2.5</v>
      </c>
      <c r="J13" s="98">
        <v>2.5</v>
      </c>
      <c r="K13" s="99">
        <v>2.08</v>
      </c>
      <c r="L13" s="99">
        <v>0.42</v>
      </c>
      <c r="M13" s="112">
        <v>2.5</v>
      </c>
    </row>
    <row r="14" spans="1:13" x14ac:dyDescent="0.25">
      <c r="A14" s="95">
        <v>560032</v>
      </c>
      <c r="B14" s="96" t="s">
        <v>20</v>
      </c>
      <c r="C14" s="97">
        <v>1731</v>
      </c>
      <c r="D14" s="97">
        <v>0</v>
      </c>
      <c r="E14" s="97">
        <v>20177</v>
      </c>
      <c r="F14" s="97">
        <v>0</v>
      </c>
      <c r="G14" s="98">
        <v>8.5999999999999993E-2</v>
      </c>
      <c r="H14" s="98">
        <v>0</v>
      </c>
      <c r="I14" s="98">
        <v>2.5</v>
      </c>
      <c r="J14" s="98"/>
      <c r="K14" s="99">
        <v>2.5</v>
      </c>
      <c r="L14" s="99">
        <v>0</v>
      </c>
      <c r="M14" s="112">
        <v>2.5</v>
      </c>
    </row>
    <row r="15" spans="1:13" x14ac:dyDescent="0.25">
      <c r="A15" s="95">
        <v>560033</v>
      </c>
      <c r="B15" s="96" t="s">
        <v>21</v>
      </c>
      <c r="C15" s="97">
        <v>3497</v>
      </c>
      <c r="D15" s="97">
        <v>0</v>
      </c>
      <c r="E15" s="97">
        <v>42969</v>
      </c>
      <c r="F15" s="97">
        <v>0</v>
      </c>
      <c r="G15" s="98">
        <v>8.1000000000000003E-2</v>
      </c>
      <c r="H15" s="98">
        <v>0</v>
      </c>
      <c r="I15" s="98">
        <v>2.5</v>
      </c>
      <c r="J15" s="98"/>
      <c r="K15" s="99">
        <v>2.5</v>
      </c>
      <c r="L15" s="99">
        <v>0</v>
      </c>
      <c r="M15" s="112">
        <v>2.5</v>
      </c>
    </row>
    <row r="16" spans="1:13" x14ac:dyDescent="0.25">
      <c r="A16" s="95">
        <v>560034</v>
      </c>
      <c r="B16" s="96" t="s">
        <v>22</v>
      </c>
      <c r="C16" s="97">
        <v>3700</v>
      </c>
      <c r="D16" s="97">
        <v>0</v>
      </c>
      <c r="E16" s="97">
        <v>37667</v>
      </c>
      <c r="F16" s="97">
        <v>4</v>
      </c>
      <c r="G16" s="98">
        <v>9.8000000000000004E-2</v>
      </c>
      <c r="H16" s="98">
        <v>0</v>
      </c>
      <c r="I16" s="98">
        <v>2.5</v>
      </c>
      <c r="J16" s="98"/>
      <c r="K16" s="99">
        <v>2.5</v>
      </c>
      <c r="L16" s="99">
        <v>0</v>
      </c>
      <c r="M16" s="112">
        <v>2.5</v>
      </c>
    </row>
    <row r="17" spans="1:13" x14ac:dyDescent="0.25">
      <c r="A17" s="95">
        <v>560035</v>
      </c>
      <c r="B17" s="96" t="s">
        <v>23</v>
      </c>
      <c r="C17" s="97">
        <v>34</v>
      </c>
      <c r="D17" s="97">
        <v>2491</v>
      </c>
      <c r="E17" s="97">
        <v>1869</v>
      </c>
      <c r="F17" s="97">
        <v>32504</v>
      </c>
      <c r="G17" s="98">
        <v>1.7999999999999999E-2</v>
      </c>
      <c r="H17" s="98">
        <v>7.6999999999999999E-2</v>
      </c>
      <c r="I17" s="98">
        <v>2.5</v>
      </c>
      <c r="J17" s="98">
        <v>2.5</v>
      </c>
      <c r="K17" s="99">
        <v>0.13500000000000001</v>
      </c>
      <c r="L17" s="99">
        <v>2.3650000000000002</v>
      </c>
      <c r="M17" s="112">
        <v>2.5</v>
      </c>
    </row>
    <row r="18" spans="1:13" x14ac:dyDescent="0.25">
      <c r="A18" s="95">
        <v>560036</v>
      </c>
      <c r="B18" s="96" t="s">
        <v>19</v>
      </c>
      <c r="C18" s="97">
        <v>3634</v>
      </c>
      <c r="D18" s="97">
        <v>822</v>
      </c>
      <c r="E18" s="97">
        <v>45855</v>
      </c>
      <c r="F18" s="97">
        <v>10485</v>
      </c>
      <c r="G18" s="98">
        <v>7.9000000000000001E-2</v>
      </c>
      <c r="H18" s="98">
        <v>7.8E-2</v>
      </c>
      <c r="I18" s="98">
        <v>2.5</v>
      </c>
      <c r="J18" s="98">
        <v>2.5</v>
      </c>
      <c r="K18" s="99">
        <v>2.0350000000000001</v>
      </c>
      <c r="L18" s="99">
        <v>0.46500000000000002</v>
      </c>
      <c r="M18" s="112">
        <v>2.5</v>
      </c>
    </row>
    <row r="19" spans="1:13" x14ac:dyDescent="0.25">
      <c r="A19" s="95">
        <v>560041</v>
      </c>
      <c r="B19" s="96" t="s">
        <v>25</v>
      </c>
      <c r="C19" s="97">
        <v>30</v>
      </c>
      <c r="D19" s="97">
        <v>1909</v>
      </c>
      <c r="E19" s="97">
        <v>354</v>
      </c>
      <c r="F19" s="97">
        <v>19512</v>
      </c>
      <c r="G19" s="98">
        <v>8.5000000000000006E-2</v>
      </c>
      <c r="H19" s="98">
        <v>9.8000000000000004E-2</v>
      </c>
      <c r="I19" s="98">
        <v>2.5</v>
      </c>
      <c r="J19" s="98">
        <v>2.5</v>
      </c>
      <c r="K19" s="99">
        <v>4.4999999999999998E-2</v>
      </c>
      <c r="L19" s="99">
        <v>2.4550000000000001</v>
      </c>
      <c r="M19" s="112">
        <v>2.5</v>
      </c>
    </row>
    <row r="20" spans="1:13" x14ac:dyDescent="0.25">
      <c r="A20" s="95">
        <v>560043</v>
      </c>
      <c r="B20" s="96" t="s">
        <v>26</v>
      </c>
      <c r="C20" s="97">
        <v>1976</v>
      </c>
      <c r="D20" s="97">
        <v>715</v>
      </c>
      <c r="E20" s="97">
        <v>20666</v>
      </c>
      <c r="F20" s="97">
        <v>5157</v>
      </c>
      <c r="G20" s="98">
        <v>9.6000000000000002E-2</v>
      </c>
      <c r="H20" s="98">
        <v>0.13900000000000001</v>
      </c>
      <c r="I20" s="98">
        <v>2.5</v>
      </c>
      <c r="J20" s="98">
        <v>1.9181999999999999</v>
      </c>
      <c r="K20" s="99">
        <v>2</v>
      </c>
      <c r="L20" s="99">
        <v>0.3836</v>
      </c>
      <c r="M20" s="112">
        <v>2.3835999999999999</v>
      </c>
    </row>
    <row r="21" spans="1:13" x14ac:dyDescent="0.25">
      <c r="A21" s="95">
        <v>560045</v>
      </c>
      <c r="B21" s="96" t="s">
        <v>27</v>
      </c>
      <c r="C21" s="97">
        <v>1803</v>
      </c>
      <c r="D21" s="97">
        <v>461</v>
      </c>
      <c r="E21" s="97">
        <v>20436</v>
      </c>
      <c r="F21" s="97">
        <v>6022</v>
      </c>
      <c r="G21" s="98">
        <v>8.7999999999999995E-2</v>
      </c>
      <c r="H21" s="98">
        <v>7.6999999999999999E-2</v>
      </c>
      <c r="I21" s="98">
        <v>2.5</v>
      </c>
      <c r="J21" s="98">
        <v>2.5</v>
      </c>
      <c r="K21" s="99">
        <v>1.93</v>
      </c>
      <c r="L21" s="99">
        <v>0.56999999999999995</v>
      </c>
      <c r="M21" s="112">
        <v>2.5</v>
      </c>
    </row>
    <row r="22" spans="1:13" x14ac:dyDescent="0.25">
      <c r="A22" s="95">
        <v>560047</v>
      </c>
      <c r="B22" s="96" t="s">
        <v>28</v>
      </c>
      <c r="C22" s="97">
        <v>2611</v>
      </c>
      <c r="D22" s="97">
        <v>611</v>
      </c>
      <c r="E22" s="97">
        <v>29204</v>
      </c>
      <c r="F22" s="97">
        <v>8311</v>
      </c>
      <c r="G22" s="98">
        <v>8.8999999999999996E-2</v>
      </c>
      <c r="H22" s="98">
        <v>7.3999999999999996E-2</v>
      </c>
      <c r="I22" s="98">
        <v>2.5</v>
      </c>
      <c r="J22" s="98">
        <v>2.5</v>
      </c>
      <c r="K22" s="99">
        <v>1.9450000000000001</v>
      </c>
      <c r="L22" s="99">
        <v>0.55500000000000005</v>
      </c>
      <c r="M22" s="112">
        <v>2.5</v>
      </c>
    </row>
    <row r="23" spans="1:13" x14ac:dyDescent="0.25">
      <c r="A23" s="95">
        <v>560052</v>
      </c>
      <c r="B23" s="96" t="s">
        <v>30</v>
      </c>
      <c r="C23" s="97">
        <v>1875</v>
      </c>
      <c r="D23" s="97">
        <v>343</v>
      </c>
      <c r="E23" s="97">
        <v>17359</v>
      </c>
      <c r="F23" s="97">
        <v>5419</v>
      </c>
      <c r="G23" s="98">
        <v>0.108</v>
      </c>
      <c r="H23" s="98">
        <v>6.3E-2</v>
      </c>
      <c r="I23" s="98">
        <v>1.7169000000000001</v>
      </c>
      <c r="J23" s="98">
        <v>2.5</v>
      </c>
      <c r="K23" s="99">
        <v>1.3083</v>
      </c>
      <c r="L23" s="99">
        <v>0.59499999999999997</v>
      </c>
      <c r="M23" s="112">
        <v>1.9033</v>
      </c>
    </row>
    <row r="24" spans="1:13" x14ac:dyDescent="0.25">
      <c r="A24" s="95">
        <v>560053</v>
      </c>
      <c r="B24" s="96" t="s">
        <v>31</v>
      </c>
      <c r="C24" s="97">
        <v>1537</v>
      </c>
      <c r="D24" s="97">
        <v>416</v>
      </c>
      <c r="E24" s="97">
        <v>15545</v>
      </c>
      <c r="F24" s="97">
        <v>4327</v>
      </c>
      <c r="G24" s="98">
        <v>9.9000000000000005E-2</v>
      </c>
      <c r="H24" s="98">
        <v>9.6000000000000002E-2</v>
      </c>
      <c r="I24" s="98">
        <v>2.5</v>
      </c>
      <c r="J24" s="98">
        <v>2.5</v>
      </c>
      <c r="K24" s="99">
        <v>1.9550000000000001</v>
      </c>
      <c r="L24" s="99">
        <v>0.54500000000000004</v>
      </c>
      <c r="M24" s="112">
        <v>2.5</v>
      </c>
    </row>
    <row r="25" spans="1:13" x14ac:dyDescent="0.25">
      <c r="A25" s="95">
        <v>560054</v>
      </c>
      <c r="B25" s="96" t="s">
        <v>32</v>
      </c>
      <c r="C25" s="97">
        <v>1704</v>
      </c>
      <c r="D25" s="97">
        <v>458</v>
      </c>
      <c r="E25" s="97">
        <v>15752</v>
      </c>
      <c r="F25" s="97">
        <v>5308</v>
      </c>
      <c r="G25" s="98">
        <v>0.108</v>
      </c>
      <c r="H25" s="98">
        <v>8.5999999999999993E-2</v>
      </c>
      <c r="I25" s="98">
        <v>1.7169000000000001</v>
      </c>
      <c r="J25" s="98">
        <v>2.5</v>
      </c>
      <c r="K25" s="99">
        <v>1.2842</v>
      </c>
      <c r="L25" s="99">
        <v>0.63</v>
      </c>
      <c r="M25" s="112">
        <v>1.9141999999999999</v>
      </c>
    </row>
    <row r="26" spans="1:13" x14ac:dyDescent="0.25">
      <c r="A26" s="95">
        <v>560055</v>
      </c>
      <c r="B26" s="96" t="s">
        <v>33</v>
      </c>
      <c r="C26" s="97">
        <v>1210</v>
      </c>
      <c r="D26" s="97">
        <v>256</v>
      </c>
      <c r="E26" s="97">
        <v>10878</v>
      </c>
      <c r="F26" s="97">
        <v>2709</v>
      </c>
      <c r="G26" s="98">
        <v>0.111</v>
      </c>
      <c r="H26" s="98">
        <v>9.4E-2</v>
      </c>
      <c r="I26" s="98">
        <v>1.4458</v>
      </c>
      <c r="J26" s="98">
        <v>2.5</v>
      </c>
      <c r="K26" s="99">
        <v>1.1580999999999999</v>
      </c>
      <c r="L26" s="99">
        <v>0.4975</v>
      </c>
      <c r="M26" s="112">
        <v>1.6556</v>
      </c>
    </row>
    <row r="27" spans="1:13" x14ac:dyDescent="0.25">
      <c r="A27" s="95">
        <v>560056</v>
      </c>
      <c r="B27" s="96" t="s">
        <v>34</v>
      </c>
      <c r="C27" s="97">
        <v>1594</v>
      </c>
      <c r="D27" s="97">
        <v>299</v>
      </c>
      <c r="E27" s="97">
        <v>15166</v>
      </c>
      <c r="F27" s="97">
        <v>3401</v>
      </c>
      <c r="G27" s="98">
        <v>0.105</v>
      </c>
      <c r="H27" s="98">
        <v>8.7999999999999995E-2</v>
      </c>
      <c r="I27" s="98">
        <v>1.988</v>
      </c>
      <c r="J27" s="98">
        <v>2.5</v>
      </c>
      <c r="K27" s="99">
        <v>1.6242000000000001</v>
      </c>
      <c r="L27" s="99">
        <v>0.45750000000000002</v>
      </c>
      <c r="M27" s="112">
        <v>2.0817000000000001</v>
      </c>
    </row>
    <row r="28" spans="1:13" x14ac:dyDescent="0.25">
      <c r="A28" s="95">
        <v>560057</v>
      </c>
      <c r="B28" s="96" t="s">
        <v>35</v>
      </c>
      <c r="C28" s="97">
        <v>1441</v>
      </c>
      <c r="D28" s="97">
        <v>421</v>
      </c>
      <c r="E28" s="97">
        <v>12344</v>
      </c>
      <c r="F28" s="97">
        <v>3281</v>
      </c>
      <c r="G28" s="98">
        <v>0.11700000000000001</v>
      </c>
      <c r="H28" s="98">
        <v>0.128</v>
      </c>
      <c r="I28" s="98">
        <v>0.90359999999999996</v>
      </c>
      <c r="J28" s="98">
        <v>2.1082999999999998</v>
      </c>
      <c r="K28" s="99">
        <v>0.71389999999999998</v>
      </c>
      <c r="L28" s="99">
        <v>0.44269999999999998</v>
      </c>
      <c r="M28" s="112">
        <v>1.1566000000000001</v>
      </c>
    </row>
    <row r="29" spans="1:13" x14ac:dyDescent="0.25">
      <c r="A29" s="95">
        <v>560058</v>
      </c>
      <c r="B29" s="96" t="s">
        <v>36</v>
      </c>
      <c r="C29" s="97">
        <v>3241</v>
      </c>
      <c r="D29" s="97">
        <v>1038</v>
      </c>
      <c r="E29" s="97">
        <v>35068</v>
      </c>
      <c r="F29" s="97">
        <v>10020</v>
      </c>
      <c r="G29" s="98">
        <v>9.1999999999999998E-2</v>
      </c>
      <c r="H29" s="98">
        <v>0.104</v>
      </c>
      <c r="I29" s="98">
        <v>2.5</v>
      </c>
      <c r="J29" s="98">
        <v>2.5</v>
      </c>
      <c r="K29" s="99">
        <v>1.9450000000000001</v>
      </c>
      <c r="L29" s="99">
        <v>0.55500000000000005</v>
      </c>
      <c r="M29" s="112">
        <v>2.5</v>
      </c>
    </row>
    <row r="30" spans="1:13" x14ac:dyDescent="0.25">
      <c r="A30" s="95">
        <v>560059</v>
      </c>
      <c r="B30" s="96" t="s">
        <v>37</v>
      </c>
      <c r="C30" s="97">
        <v>1350</v>
      </c>
      <c r="D30" s="97">
        <v>176</v>
      </c>
      <c r="E30" s="97">
        <v>10756</v>
      </c>
      <c r="F30" s="97">
        <v>2650</v>
      </c>
      <c r="G30" s="98">
        <v>0.126</v>
      </c>
      <c r="H30" s="98">
        <v>6.6000000000000003E-2</v>
      </c>
      <c r="I30" s="98">
        <v>9.0399999999999994E-2</v>
      </c>
      <c r="J30" s="98">
        <v>2.5</v>
      </c>
      <c r="K30" s="99">
        <v>7.2499999999999995E-2</v>
      </c>
      <c r="L30" s="99">
        <v>0.495</v>
      </c>
      <c r="M30" s="112">
        <v>0.5675</v>
      </c>
    </row>
    <row r="31" spans="1:13" x14ac:dyDescent="0.25">
      <c r="A31" s="95">
        <v>560060</v>
      </c>
      <c r="B31" s="96" t="s">
        <v>38</v>
      </c>
      <c r="C31" s="97">
        <v>1347</v>
      </c>
      <c r="D31" s="97">
        <v>445</v>
      </c>
      <c r="E31" s="97">
        <v>11771</v>
      </c>
      <c r="F31" s="97">
        <v>3296</v>
      </c>
      <c r="G31" s="98">
        <v>0.114</v>
      </c>
      <c r="H31" s="98">
        <v>0.13500000000000001</v>
      </c>
      <c r="I31" s="98">
        <v>1.1747000000000001</v>
      </c>
      <c r="J31" s="98">
        <v>1.9873000000000001</v>
      </c>
      <c r="K31" s="99">
        <v>0.91739999999999999</v>
      </c>
      <c r="L31" s="99">
        <v>0.43519999999999998</v>
      </c>
      <c r="M31" s="112">
        <v>1.3527</v>
      </c>
    </row>
    <row r="32" spans="1:13" x14ac:dyDescent="0.25">
      <c r="A32" s="95">
        <v>560061</v>
      </c>
      <c r="B32" s="96" t="s">
        <v>39</v>
      </c>
      <c r="C32" s="97">
        <v>1972</v>
      </c>
      <c r="D32" s="97">
        <v>570</v>
      </c>
      <c r="E32" s="97">
        <v>17853</v>
      </c>
      <c r="F32" s="97">
        <v>5274</v>
      </c>
      <c r="G32" s="98">
        <v>0.11</v>
      </c>
      <c r="H32" s="98">
        <v>0.108</v>
      </c>
      <c r="I32" s="98">
        <v>1.5361</v>
      </c>
      <c r="J32" s="98">
        <v>2.4539</v>
      </c>
      <c r="K32" s="99">
        <v>1.1859</v>
      </c>
      <c r="L32" s="99">
        <v>0.5595</v>
      </c>
      <c r="M32" s="112">
        <v>1.7454000000000001</v>
      </c>
    </row>
    <row r="33" spans="1:13" x14ac:dyDescent="0.25">
      <c r="A33" s="95">
        <v>560062</v>
      </c>
      <c r="B33" s="96" t="s">
        <v>40</v>
      </c>
      <c r="C33" s="97">
        <v>1198</v>
      </c>
      <c r="D33" s="97">
        <v>418</v>
      </c>
      <c r="E33" s="97">
        <v>12765</v>
      </c>
      <c r="F33" s="97">
        <v>3402</v>
      </c>
      <c r="G33" s="98">
        <v>9.4E-2</v>
      </c>
      <c r="H33" s="98">
        <v>0.123</v>
      </c>
      <c r="I33" s="98">
        <v>2.5</v>
      </c>
      <c r="J33" s="98">
        <v>2.1947000000000001</v>
      </c>
      <c r="K33" s="99">
        <v>1.9750000000000001</v>
      </c>
      <c r="L33" s="99">
        <v>0.46089999999999998</v>
      </c>
      <c r="M33" s="112">
        <v>2.4359000000000002</v>
      </c>
    </row>
    <row r="34" spans="1:13" x14ac:dyDescent="0.25">
      <c r="A34" s="95">
        <v>560063</v>
      </c>
      <c r="B34" s="96" t="s">
        <v>41</v>
      </c>
      <c r="C34" s="97">
        <v>1465</v>
      </c>
      <c r="D34" s="97">
        <v>332</v>
      </c>
      <c r="E34" s="97">
        <v>13930</v>
      </c>
      <c r="F34" s="97">
        <v>4062</v>
      </c>
      <c r="G34" s="98">
        <v>0.105</v>
      </c>
      <c r="H34" s="98">
        <v>8.2000000000000003E-2</v>
      </c>
      <c r="I34" s="98">
        <v>1.988</v>
      </c>
      <c r="J34" s="98">
        <v>2.5</v>
      </c>
      <c r="K34" s="99">
        <v>1.5387</v>
      </c>
      <c r="L34" s="99">
        <v>0.56499999999999995</v>
      </c>
      <c r="M34" s="112">
        <v>2.1036999999999999</v>
      </c>
    </row>
    <row r="35" spans="1:13" x14ac:dyDescent="0.25">
      <c r="A35" s="95">
        <v>560064</v>
      </c>
      <c r="B35" s="96" t="s">
        <v>42</v>
      </c>
      <c r="C35" s="97">
        <v>2824</v>
      </c>
      <c r="D35" s="97">
        <v>660</v>
      </c>
      <c r="E35" s="97">
        <v>30514</v>
      </c>
      <c r="F35" s="97">
        <v>8778</v>
      </c>
      <c r="G35" s="98">
        <v>9.2999999999999999E-2</v>
      </c>
      <c r="H35" s="98">
        <v>7.4999999999999997E-2</v>
      </c>
      <c r="I35" s="98">
        <v>2.5</v>
      </c>
      <c r="J35" s="98">
        <v>2.5</v>
      </c>
      <c r="K35" s="99">
        <v>1.9424999999999999</v>
      </c>
      <c r="L35" s="99">
        <v>0.5575</v>
      </c>
      <c r="M35" s="112">
        <v>2.5</v>
      </c>
    </row>
    <row r="36" spans="1:13" x14ac:dyDescent="0.25">
      <c r="A36" s="95">
        <v>560065</v>
      </c>
      <c r="B36" s="96" t="s">
        <v>43</v>
      </c>
      <c r="C36" s="97">
        <v>1435</v>
      </c>
      <c r="D36" s="97">
        <v>361</v>
      </c>
      <c r="E36" s="97">
        <v>12896</v>
      </c>
      <c r="F36" s="97">
        <v>3105</v>
      </c>
      <c r="G36" s="98">
        <v>0.111</v>
      </c>
      <c r="H36" s="98">
        <v>0.11600000000000001</v>
      </c>
      <c r="I36" s="98">
        <v>1.4458</v>
      </c>
      <c r="J36" s="98">
        <v>2.3157000000000001</v>
      </c>
      <c r="K36" s="99">
        <v>1.1653</v>
      </c>
      <c r="L36" s="99">
        <v>0.44919999999999999</v>
      </c>
      <c r="M36" s="112">
        <v>1.6145</v>
      </c>
    </row>
    <row r="37" spans="1:13" x14ac:dyDescent="0.25">
      <c r="A37" s="95">
        <v>560066</v>
      </c>
      <c r="B37" s="96" t="s">
        <v>44</v>
      </c>
      <c r="C37" s="97">
        <v>994</v>
      </c>
      <c r="D37" s="97">
        <v>193</v>
      </c>
      <c r="E37" s="97">
        <v>8770</v>
      </c>
      <c r="F37" s="97">
        <v>2185</v>
      </c>
      <c r="G37" s="98">
        <v>0.113</v>
      </c>
      <c r="H37" s="98">
        <v>8.7999999999999995E-2</v>
      </c>
      <c r="I37" s="98">
        <v>1.2650999999999999</v>
      </c>
      <c r="J37" s="98">
        <v>2.5</v>
      </c>
      <c r="K37" s="99">
        <v>1.0133000000000001</v>
      </c>
      <c r="L37" s="99">
        <v>0.4975</v>
      </c>
      <c r="M37" s="112">
        <v>1.5107999999999999</v>
      </c>
    </row>
    <row r="38" spans="1:13" x14ac:dyDescent="0.25">
      <c r="A38" s="95">
        <v>560067</v>
      </c>
      <c r="B38" s="96" t="s">
        <v>45</v>
      </c>
      <c r="C38" s="97">
        <v>2397</v>
      </c>
      <c r="D38" s="97">
        <v>534</v>
      </c>
      <c r="E38" s="97">
        <v>21746</v>
      </c>
      <c r="F38" s="97">
        <v>6754</v>
      </c>
      <c r="G38" s="98">
        <v>0.11</v>
      </c>
      <c r="H38" s="98">
        <v>7.9000000000000001E-2</v>
      </c>
      <c r="I38" s="98">
        <v>1.5361</v>
      </c>
      <c r="J38" s="98">
        <v>2.5</v>
      </c>
      <c r="K38" s="99">
        <v>1.1720999999999999</v>
      </c>
      <c r="L38" s="99">
        <v>0.59250000000000003</v>
      </c>
      <c r="M38" s="112">
        <v>1.7645999999999999</v>
      </c>
    </row>
    <row r="39" spans="1:13" x14ac:dyDescent="0.25">
      <c r="A39" s="95">
        <v>560068</v>
      </c>
      <c r="B39" s="96" t="s">
        <v>46</v>
      </c>
      <c r="C39" s="97">
        <v>2880</v>
      </c>
      <c r="D39" s="97">
        <v>673</v>
      </c>
      <c r="E39" s="97">
        <v>25344</v>
      </c>
      <c r="F39" s="97">
        <v>7496</v>
      </c>
      <c r="G39" s="98">
        <v>0.114</v>
      </c>
      <c r="H39" s="98">
        <v>0.09</v>
      </c>
      <c r="I39" s="98">
        <v>1.1747000000000001</v>
      </c>
      <c r="J39" s="98">
        <v>2.5</v>
      </c>
      <c r="K39" s="99">
        <v>0.90690000000000004</v>
      </c>
      <c r="L39" s="99">
        <v>0.56999999999999995</v>
      </c>
      <c r="M39" s="112">
        <v>1.4769000000000001</v>
      </c>
    </row>
    <row r="40" spans="1:13" x14ac:dyDescent="0.25">
      <c r="A40" s="95">
        <v>560069</v>
      </c>
      <c r="B40" s="96" t="s">
        <v>47</v>
      </c>
      <c r="C40" s="97">
        <v>1678</v>
      </c>
      <c r="D40" s="97">
        <v>415</v>
      </c>
      <c r="E40" s="97">
        <v>15482</v>
      </c>
      <c r="F40" s="97">
        <v>4364</v>
      </c>
      <c r="G40" s="98">
        <v>0.108</v>
      </c>
      <c r="H40" s="98">
        <v>9.5000000000000001E-2</v>
      </c>
      <c r="I40" s="98">
        <v>1.7169000000000001</v>
      </c>
      <c r="J40" s="98">
        <v>2.5</v>
      </c>
      <c r="K40" s="99">
        <v>1.3391999999999999</v>
      </c>
      <c r="L40" s="99">
        <v>0.55000000000000004</v>
      </c>
      <c r="M40" s="112">
        <v>1.8892</v>
      </c>
    </row>
    <row r="41" spans="1:13" x14ac:dyDescent="0.25">
      <c r="A41" s="95">
        <v>560070</v>
      </c>
      <c r="B41" s="96" t="s">
        <v>48</v>
      </c>
      <c r="C41" s="97">
        <v>6206</v>
      </c>
      <c r="D41" s="97">
        <v>1983</v>
      </c>
      <c r="E41" s="97">
        <v>59769</v>
      </c>
      <c r="F41" s="97">
        <v>19515</v>
      </c>
      <c r="G41" s="98">
        <v>0.104</v>
      </c>
      <c r="H41" s="98">
        <v>0.10199999999999999</v>
      </c>
      <c r="I41" s="98">
        <v>2.0783</v>
      </c>
      <c r="J41" s="98">
        <v>2.5</v>
      </c>
      <c r="K41" s="99">
        <v>1.5669999999999999</v>
      </c>
      <c r="L41" s="99">
        <v>0.61499999999999999</v>
      </c>
      <c r="M41" s="112">
        <v>2.1819999999999999</v>
      </c>
    </row>
    <row r="42" spans="1:13" x14ac:dyDescent="0.25">
      <c r="A42" s="95">
        <v>560071</v>
      </c>
      <c r="B42" s="96" t="s">
        <v>49</v>
      </c>
      <c r="C42" s="97">
        <v>2291</v>
      </c>
      <c r="D42" s="97">
        <v>604</v>
      </c>
      <c r="E42" s="97">
        <v>17986</v>
      </c>
      <c r="F42" s="97">
        <v>5974</v>
      </c>
      <c r="G42" s="98">
        <v>0.127</v>
      </c>
      <c r="H42" s="98">
        <v>0.10100000000000001</v>
      </c>
      <c r="I42" s="98">
        <v>0</v>
      </c>
      <c r="J42" s="98">
        <v>2.5</v>
      </c>
      <c r="K42" s="99">
        <v>0</v>
      </c>
      <c r="L42" s="99">
        <v>0.62250000000000005</v>
      </c>
      <c r="M42" s="112">
        <v>0.62250000000000005</v>
      </c>
    </row>
    <row r="43" spans="1:13" x14ac:dyDescent="0.25">
      <c r="A43" s="95">
        <v>560072</v>
      </c>
      <c r="B43" s="96" t="s">
        <v>50</v>
      </c>
      <c r="C43" s="97">
        <v>2067</v>
      </c>
      <c r="D43" s="97">
        <v>488</v>
      </c>
      <c r="E43" s="97">
        <v>19322</v>
      </c>
      <c r="F43" s="97">
        <v>5158</v>
      </c>
      <c r="G43" s="98">
        <v>0.107</v>
      </c>
      <c r="H43" s="98">
        <v>9.5000000000000001E-2</v>
      </c>
      <c r="I43" s="98">
        <v>1.8071999999999999</v>
      </c>
      <c r="J43" s="98">
        <v>2.5</v>
      </c>
      <c r="K43" s="99">
        <v>1.4258999999999999</v>
      </c>
      <c r="L43" s="99">
        <v>0.52749999999999997</v>
      </c>
      <c r="M43" s="112">
        <v>1.9534</v>
      </c>
    </row>
    <row r="44" spans="1:13" x14ac:dyDescent="0.25">
      <c r="A44" s="95">
        <v>560073</v>
      </c>
      <c r="B44" s="96" t="s">
        <v>51</v>
      </c>
      <c r="C44" s="97">
        <v>1354</v>
      </c>
      <c r="D44" s="97">
        <v>221</v>
      </c>
      <c r="E44" s="97">
        <v>10957</v>
      </c>
      <c r="F44" s="97">
        <v>2186</v>
      </c>
      <c r="G44" s="98">
        <v>0.124</v>
      </c>
      <c r="H44" s="98">
        <v>0.10100000000000001</v>
      </c>
      <c r="I44" s="98">
        <v>0.27110000000000001</v>
      </c>
      <c r="J44" s="98">
        <v>2.5</v>
      </c>
      <c r="K44" s="99">
        <v>0.2261</v>
      </c>
      <c r="L44" s="99">
        <v>0.41499999999999998</v>
      </c>
      <c r="M44" s="112">
        <v>0.6411</v>
      </c>
    </row>
    <row r="45" spans="1:13" x14ac:dyDescent="0.25">
      <c r="A45" s="95">
        <v>560074</v>
      </c>
      <c r="B45" s="96" t="s">
        <v>52</v>
      </c>
      <c r="C45" s="97">
        <v>2045</v>
      </c>
      <c r="D45" s="97">
        <v>503</v>
      </c>
      <c r="E45" s="97">
        <v>18023</v>
      </c>
      <c r="F45" s="97">
        <v>5814</v>
      </c>
      <c r="G45" s="98">
        <v>0.113</v>
      </c>
      <c r="H45" s="98">
        <v>8.6999999999999994E-2</v>
      </c>
      <c r="I45" s="98">
        <v>1.2650999999999999</v>
      </c>
      <c r="J45" s="98">
        <v>2.5</v>
      </c>
      <c r="K45" s="99">
        <v>0.95640000000000003</v>
      </c>
      <c r="L45" s="99">
        <v>0.61</v>
      </c>
      <c r="M45" s="112">
        <v>1.5664</v>
      </c>
    </row>
    <row r="46" spans="1:13" x14ac:dyDescent="0.25">
      <c r="A46" s="95">
        <v>560075</v>
      </c>
      <c r="B46" s="96" t="s">
        <v>53</v>
      </c>
      <c r="C46" s="97">
        <v>3130</v>
      </c>
      <c r="D46" s="97">
        <v>622</v>
      </c>
      <c r="E46" s="97">
        <v>29352</v>
      </c>
      <c r="F46" s="97">
        <v>8778</v>
      </c>
      <c r="G46" s="98">
        <v>0.107</v>
      </c>
      <c r="H46" s="98">
        <v>7.0999999999999994E-2</v>
      </c>
      <c r="I46" s="98">
        <v>1.8071999999999999</v>
      </c>
      <c r="J46" s="98">
        <v>2.5</v>
      </c>
      <c r="K46" s="99">
        <v>1.3915999999999999</v>
      </c>
      <c r="L46" s="99">
        <v>0.57499999999999996</v>
      </c>
      <c r="M46" s="112">
        <v>1.9665999999999999</v>
      </c>
    </row>
    <row r="47" spans="1:13" x14ac:dyDescent="0.25">
      <c r="A47" s="95">
        <v>560076</v>
      </c>
      <c r="B47" s="96" t="s">
        <v>54</v>
      </c>
      <c r="C47" s="97">
        <v>920</v>
      </c>
      <c r="D47" s="97">
        <v>222</v>
      </c>
      <c r="E47" s="97">
        <v>8762</v>
      </c>
      <c r="F47" s="97">
        <v>2318</v>
      </c>
      <c r="G47" s="98">
        <v>0.105</v>
      </c>
      <c r="H47" s="98">
        <v>9.6000000000000002E-2</v>
      </c>
      <c r="I47" s="98">
        <v>1.988</v>
      </c>
      <c r="J47" s="98">
        <v>2.5</v>
      </c>
      <c r="K47" s="99">
        <v>1.5725</v>
      </c>
      <c r="L47" s="99">
        <v>0.52249999999999996</v>
      </c>
      <c r="M47" s="112">
        <v>2.0950000000000002</v>
      </c>
    </row>
    <row r="48" spans="1:13" x14ac:dyDescent="0.25">
      <c r="A48" s="95">
        <v>560077</v>
      </c>
      <c r="B48" s="96" t="s">
        <v>55</v>
      </c>
      <c r="C48" s="97">
        <v>1024</v>
      </c>
      <c r="D48" s="97">
        <v>247</v>
      </c>
      <c r="E48" s="97">
        <v>10559</v>
      </c>
      <c r="F48" s="97">
        <v>2085</v>
      </c>
      <c r="G48" s="98">
        <v>9.7000000000000003E-2</v>
      </c>
      <c r="H48" s="98">
        <v>0.11799999999999999</v>
      </c>
      <c r="I48" s="98">
        <v>2.5</v>
      </c>
      <c r="J48" s="98">
        <v>2.2810999999999999</v>
      </c>
      <c r="K48" s="99">
        <v>2.0874999999999999</v>
      </c>
      <c r="L48" s="99">
        <v>0.37640000000000001</v>
      </c>
      <c r="M48" s="112">
        <v>2.4639000000000002</v>
      </c>
    </row>
    <row r="49" spans="1:13" x14ac:dyDescent="0.25">
      <c r="A49" s="95">
        <v>560078</v>
      </c>
      <c r="B49" s="96" t="s">
        <v>56</v>
      </c>
      <c r="C49" s="97">
        <v>3575</v>
      </c>
      <c r="D49" s="97">
        <v>1312</v>
      </c>
      <c r="E49" s="97">
        <v>34255</v>
      </c>
      <c r="F49" s="97">
        <v>11830</v>
      </c>
      <c r="G49" s="98">
        <v>0.104</v>
      </c>
      <c r="H49" s="98">
        <v>0.111</v>
      </c>
      <c r="I49" s="98">
        <v>2.0783</v>
      </c>
      <c r="J49" s="98">
        <v>2.4020999999999999</v>
      </c>
      <c r="K49" s="99">
        <v>1.5442</v>
      </c>
      <c r="L49" s="99">
        <v>0.61729999999999996</v>
      </c>
      <c r="M49" s="112">
        <v>2.1615000000000002</v>
      </c>
    </row>
    <row r="50" spans="1:13" x14ac:dyDescent="0.25">
      <c r="A50" s="95">
        <v>560079</v>
      </c>
      <c r="B50" s="96" t="s">
        <v>57</v>
      </c>
      <c r="C50" s="97">
        <v>3538</v>
      </c>
      <c r="D50" s="97">
        <v>1144</v>
      </c>
      <c r="E50" s="97">
        <v>32938</v>
      </c>
      <c r="F50" s="97">
        <v>9615</v>
      </c>
      <c r="G50" s="98">
        <v>0.107</v>
      </c>
      <c r="H50" s="98">
        <v>0.11899999999999999</v>
      </c>
      <c r="I50" s="98">
        <v>1.8071999999999999</v>
      </c>
      <c r="J50" s="98">
        <v>2.2637999999999998</v>
      </c>
      <c r="K50" s="99">
        <v>1.3988</v>
      </c>
      <c r="L50" s="99">
        <v>0.51160000000000005</v>
      </c>
      <c r="M50" s="112">
        <v>1.9104000000000001</v>
      </c>
    </row>
    <row r="51" spans="1:13" x14ac:dyDescent="0.25">
      <c r="A51" s="95">
        <v>560080</v>
      </c>
      <c r="B51" s="96" t="s">
        <v>58</v>
      </c>
      <c r="C51" s="97">
        <v>1922</v>
      </c>
      <c r="D51" s="97">
        <v>611</v>
      </c>
      <c r="E51" s="97">
        <v>17467</v>
      </c>
      <c r="F51" s="97">
        <v>5254</v>
      </c>
      <c r="G51" s="98">
        <v>0.11</v>
      </c>
      <c r="H51" s="98">
        <v>0.11600000000000001</v>
      </c>
      <c r="I51" s="98">
        <v>1.5361</v>
      </c>
      <c r="J51" s="98">
        <v>2.3157000000000001</v>
      </c>
      <c r="K51" s="99">
        <v>1.1813</v>
      </c>
      <c r="L51" s="99">
        <v>0.53490000000000004</v>
      </c>
      <c r="M51" s="112">
        <v>1.7161999999999999</v>
      </c>
    </row>
    <row r="52" spans="1:13" x14ac:dyDescent="0.25">
      <c r="A52" s="95">
        <v>560081</v>
      </c>
      <c r="B52" s="96" t="s">
        <v>59</v>
      </c>
      <c r="C52" s="97">
        <v>1995</v>
      </c>
      <c r="D52" s="97">
        <v>734</v>
      </c>
      <c r="E52" s="97">
        <v>19799</v>
      </c>
      <c r="F52" s="97">
        <v>6825</v>
      </c>
      <c r="G52" s="98">
        <v>0.10100000000000001</v>
      </c>
      <c r="H52" s="98">
        <v>0.108</v>
      </c>
      <c r="I52" s="98">
        <v>2.3494000000000002</v>
      </c>
      <c r="J52" s="98">
        <v>2.4539</v>
      </c>
      <c r="K52" s="99">
        <v>1.748</v>
      </c>
      <c r="L52" s="99">
        <v>0.62819999999999998</v>
      </c>
      <c r="M52" s="112">
        <v>2.3761999999999999</v>
      </c>
    </row>
    <row r="53" spans="1:13" x14ac:dyDescent="0.25">
      <c r="A53" s="95">
        <v>560082</v>
      </c>
      <c r="B53" s="96" t="s">
        <v>60</v>
      </c>
      <c r="C53" s="97">
        <v>1630</v>
      </c>
      <c r="D53" s="97">
        <v>466</v>
      </c>
      <c r="E53" s="97">
        <v>15250</v>
      </c>
      <c r="F53" s="97">
        <v>3874</v>
      </c>
      <c r="G53" s="98">
        <v>0.107</v>
      </c>
      <c r="H53" s="98">
        <v>0.12</v>
      </c>
      <c r="I53" s="98">
        <v>1.8071999999999999</v>
      </c>
      <c r="J53" s="98">
        <v>2.2465000000000002</v>
      </c>
      <c r="K53" s="99">
        <v>1.4403999999999999</v>
      </c>
      <c r="L53" s="99">
        <v>0.45600000000000002</v>
      </c>
      <c r="M53" s="112">
        <v>1.8964000000000001</v>
      </c>
    </row>
    <row r="54" spans="1:13" x14ac:dyDescent="0.25">
      <c r="A54" s="95">
        <v>560083</v>
      </c>
      <c r="B54" s="96" t="s">
        <v>61</v>
      </c>
      <c r="C54" s="97">
        <v>1558</v>
      </c>
      <c r="D54" s="97">
        <v>400</v>
      </c>
      <c r="E54" s="97">
        <v>13960</v>
      </c>
      <c r="F54" s="97">
        <v>3320</v>
      </c>
      <c r="G54" s="98">
        <v>0.112</v>
      </c>
      <c r="H54" s="98">
        <v>0.12</v>
      </c>
      <c r="I54" s="98">
        <v>1.3553999999999999</v>
      </c>
      <c r="J54" s="98">
        <v>2.2465000000000002</v>
      </c>
      <c r="K54" s="99">
        <v>1.0952</v>
      </c>
      <c r="L54" s="99">
        <v>0.43130000000000002</v>
      </c>
      <c r="M54" s="112">
        <v>1.5265</v>
      </c>
    </row>
    <row r="55" spans="1:13" x14ac:dyDescent="0.25">
      <c r="A55" s="95">
        <v>560084</v>
      </c>
      <c r="B55" s="96" t="s">
        <v>62</v>
      </c>
      <c r="C55" s="97">
        <v>2019</v>
      </c>
      <c r="D55" s="97">
        <v>595</v>
      </c>
      <c r="E55" s="97">
        <v>20209</v>
      </c>
      <c r="F55" s="97">
        <v>6523</v>
      </c>
      <c r="G55" s="98">
        <v>0.1</v>
      </c>
      <c r="H55" s="98">
        <v>9.0999999999999998E-2</v>
      </c>
      <c r="I55" s="98">
        <v>2.4398</v>
      </c>
      <c r="J55" s="98">
        <v>2.5</v>
      </c>
      <c r="K55" s="99">
        <v>1.8445</v>
      </c>
      <c r="L55" s="99">
        <v>0.61</v>
      </c>
      <c r="M55" s="112">
        <v>2.4544999999999999</v>
      </c>
    </row>
    <row r="56" spans="1:13" x14ac:dyDescent="0.25">
      <c r="A56" s="95">
        <v>560085</v>
      </c>
      <c r="B56" s="96" t="s">
        <v>63</v>
      </c>
      <c r="C56" s="97">
        <v>295</v>
      </c>
      <c r="D56" s="97">
        <v>8</v>
      </c>
      <c r="E56" s="97">
        <v>9206</v>
      </c>
      <c r="F56" s="97">
        <v>159</v>
      </c>
      <c r="G56" s="98">
        <v>3.2000000000000001E-2</v>
      </c>
      <c r="H56" s="98">
        <v>0.05</v>
      </c>
      <c r="I56" s="98">
        <v>2.5</v>
      </c>
      <c r="J56" s="98">
        <v>2.5</v>
      </c>
      <c r="K56" s="99">
        <v>2.4575</v>
      </c>
      <c r="L56" s="99">
        <v>4.2500000000000003E-2</v>
      </c>
      <c r="M56" s="112">
        <v>2.5</v>
      </c>
    </row>
    <row r="57" spans="1:13" x14ac:dyDescent="0.25">
      <c r="A57" s="95">
        <v>560086</v>
      </c>
      <c r="B57" s="96" t="s">
        <v>64</v>
      </c>
      <c r="C57" s="97">
        <v>1870</v>
      </c>
      <c r="D57" s="97">
        <v>40</v>
      </c>
      <c r="E57" s="97">
        <v>17674</v>
      </c>
      <c r="F57" s="97">
        <v>597</v>
      </c>
      <c r="G57" s="98">
        <v>0.106</v>
      </c>
      <c r="H57" s="98">
        <v>6.7000000000000004E-2</v>
      </c>
      <c r="I57" s="98">
        <v>1.8976</v>
      </c>
      <c r="J57" s="98">
        <v>2.5</v>
      </c>
      <c r="K57" s="99">
        <v>1.835</v>
      </c>
      <c r="L57" s="99">
        <v>8.2500000000000004E-2</v>
      </c>
      <c r="M57" s="112">
        <v>1.9175</v>
      </c>
    </row>
    <row r="58" spans="1:13" x14ac:dyDescent="0.25">
      <c r="A58" s="95">
        <v>560087</v>
      </c>
      <c r="B58" s="96" t="s">
        <v>65</v>
      </c>
      <c r="C58" s="97">
        <v>1815</v>
      </c>
      <c r="D58" s="97">
        <v>0</v>
      </c>
      <c r="E58" s="97">
        <v>24717</v>
      </c>
      <c r="F58" s="97">
        <v>2</v>
      </c>
      <c r="G58" s="98">
        <v>7.2999999999999995E-2</v>
      </c>
      <c r="H58" s="98">
        <v>0</v>
      </c>
      <c r="I58" s="98">
        <v>2.5</v>
      </c>
      <c r="J58" s="98"/>
      <c r="K58" s="99">
        <v>2.5</v>
      </c>
      <c r="L58" s="99">
        <v>0</v>
      </c>
      <c r="M58" s="112">
        <v>2.5</v>
      </c>
    </row>
    <row r="59" spans="1:13" x14ac:dyDescent="0.25">
      <c r="A59" s="95">
        <v>560088</v>
      </c>
      <c r="B59" s="96" t="s">
        <v>66</v>
      </c>
      <c r="C59" s="97">
        <v>390</v>
      </c>
      <c r="D59" s="97">
        <v>0</v>
      </c>
      <c r="E59" s="97">
        <v>5967</v>
      </c>
      <c r="F59" s="97">
        <v>0</v>
      </c>
      <c r="G59" s="98">
        <v>6.5000000000000002E-2</v>
      </c>
      <c r="H59" s="98">
        <v>0</v>
      </c>
      <c r="I59" s="98">
        <v>2.5</v>
      </c>
      <c r="J59" s="98"/>
      <c r="K59" s="99">
        <v>2.5</v>
      </c>
      <c r="L59" s="99">
        <v>0</v>
      </c>
      <c r="M59" s="112">
        <v>2.5</v>
      </c>
    </row>
    <row r="60" spans="1:13" x14ac:dyDescent="0.25">
      <c r="A60" s="95">
        <v>560089</v>
      </c>
      <c r="B60" s="96" t="s">
        <v>67</v>
      </c>
      <c r="C60" s="97">
        <v>385</v>
      </c>
      <c r="D60" s="97">
        <v>0</v>
      </c>
      <c r="E60" s="97">
        <v>3973</v>
      </c>
      <c r="F60" s="97">
        <v>0</v>
      </c>
      <c r="G60" s="98">
        <v>9.7000000000000003E-2</v>
      </c>
      <c r="H60" s="98">
        <v>0</v>
      </c>
      <c r="I60" s="98">
        <v>2.5</v>
      </c>
      <c r="J60" s="98"/>
      <c r="K60" s="99">
        <v>2.5</v>
      </c>
      <c r="L60" s="99">
        <v>0</v>
      </c>
      <c r="M60" s="112">
        <v>2.5</v>
      </c>
    </row>
    <row r="61" spans="1:13" x14ac:dyDescent="0.25">
      <c r="A61" s="95">
        <v>560096</v>
      </c>
      <c r="B61" s="96" t="s">
        <v>68</v>
      </c>
      <c r="C61" s="97">
        <v>17</v>
      </c>
      <c r="D61" s="97">
        <v>0</v>
      </c>
      <c r="E61" s="97">
        <v>416</v>
      </c>
      <c r="F61" s="97">
        <v>3</v>
      </c>
      <c r="G61" s="98">
        <v>4.1000000000000002E-2</v>
      </c>
      <c r="H61" s="98">
        <v>0</v>
      </c>
      <c r="I61" s="98">
        <v>2.5</v>
      </c>
      <c r="J61" s="98"/>
      <c r="K61" s="99">
        <v>2.4824999999999999</v>
      </c>
      <c r="L61" s="99">
        <v>0</v>
      </c>
      <c r="M61" s="112">
        <v>2.4824999999999999</v>
      </c>
    </row>
    <row r="62" spans="1:13" x14ac:dyDescent="0.25">
      <c r="A62" s="95">
        <v>560098</v>
      </c>
      <c r="B62" s="96" t="s">
        <v>69</v>
      </c>
      <c r="C62" s="97">
        <v>248</v>
      </c>
      <c r="D62" s="97">
        <v>0</v>
      </c>
      <c r="E62" s="97">
        <v>6620</v>
      </c>
      <c r="F62" s="97">
        <v>1</v>
      </c>
      <c r="G62" s="98">
        <v>3.6999999999999998E-2</v>
      </c>
      <c r="H62" s="98">
        <v>0</v>
      </c>
      <c r="I62" s="98">
        <v>2.5</v>
      </c>
      <c r="J62" s="98"/>
      <c r="K62" s="99">
        <v>2.5</v>
      </c>
      <c r="L62" s="99">
        <v>0</v>
      </c>
      <c r="M62" s="112">
        <v>2.5</v>
      </c>
    </row>
    <row r="63" spans="1:13" x14ac:dyDescent="0.25">
      <c r="A63" s="95">
        <v>560099</v>
      </c>
      <c r="B63" s="96" t="s">
        <v>70</v>
      </c>
      <c r="C63" s="97">
        <v>192</v>
      </c>
      <c r="D63" s="97">
        <v>10</v>
      </c>
      <c r="E63" s="97">
        <v>2133</v>
      </c>
      <c r="F63" s="97">
        <v>85</v>
      </c>
      <c r="G63" s="98">
        <v>0.09</v>
      </c>
      <c r="H63" s="98">
        <v>0.11799999999999999</v>
      </c>
      <c r="I63" s="98">
        <v>2.5</v>
      </c>
      <c r="J63" s="98">
        <v>2.2810999999999999</v>
      </c>
      <c r="K63" s="99">
        <v>2.4049999999999998</v>
      </c>
      <c r="L63" s="99">
        <v>8.6699999999999999E-2</v>
      </c>
      <c r="M63" s="112">
        <v>2.4916999999999998</v>
      </c>
    </row>
    <row r="64" spans="1:13" x14ac:dyDescent="0.25">
      <c r="A64" s="95">
        <v>560205</v>
      </c>
      <c r="B64" s="96" t="s">
        <v>71</v>
      </c>
      <c r="C64" s="97">
        <v>2</v>
      </c>
      <c r="D64" s="97">
        <v>0</v>
      </c>
      <c r="E64" s="97">
        <v>20</v>
      </c>
      <c r="F64" s="97">
        <v>26</v>
      </c>
      <c r="G64" s="98">
        <v>0.1</v>
      </c>
      <c r="H64" s="98">
        <v>0</v>
      </c>
      <c r="I64" s="98">
        <v>2.4398</v>
      </c>
      <c r="J64" s="98"/>
      <c r="K64" s="99">
        <v>1.0612999999999999</v>
      </c>
      <c r="L64" s="99">
        <v>0</v>
      </c>
      <c r="M64" s="112">
        <v>1.0612999999999999</v>
      </c>
    </row>
    <row r="65" spans="1:13" x14ac:dyDescent="0.25">
      <c r="A65" s="95">
        <v>560206</v>
      </c>
      <c r="B65" s="96" t="s">
        <v>365</v>
      </c>
      <c r="C65" s="97">
        <v>5359</v>
      </c>
      <c r="D65" s="97">
        <v>0</v>
      </c>
      <c r="E65" s="97">
        <v>72597</v>
      </c>
      <c r="F65" s="97">
        <v>17</v>
      </c>
      <c r="G65" s="98">
        <v>7.3999999999999996E-2</v>
      </c>
      <c r="H65" s="98">
        <v>0</v>
      </c>
      <c r="I65" s="98">
        <v>2.5</v>
      </c>
      <c r="J65" s="98"/>
      <c r="K65" s="99">
        <v>2.5</v>
      </c>
      <c r="L65" s="99">
        <v>0</v>
      </c>
      <c r="M65" s="112">
        <v>2.5</v>
      </c>
    </row>
    <row r="66" spans="1:13" x14ac:dyDescent="0.25">
      <c r="A66" s="95">
        <v>560214</v>
      </c>
      <c r="B66" s="96" t="s">
        <v>366</v>
      </c>
      <c r="C66" s="97">
        <v>6567</v>
      </c>
      <c r="D66" s="97">
        <v>1910</v>
      </c>
      <c r="E66" s="97">
        <v>81958</v>
      </c>
      <c r="F66" s="97">
        <v>26503</v>
      </c>
      <c r="G66" s="98">
        <v>0.08</v>
      </c>
      <c r="H66" s="98">
        <v>7.1999999999999995E-2</v>
      </c>
      <c r="I66" s="98">
        <v>2.5</v>
      </c>
      <c r="J66" s="98">
        <v>2.5</v>
      </c>
      <c r="K66" s="99">
        <v>1.89</v>
      </c>
      <c r="L66" s="99">
        <v>0.61</v>
      </c>
      <c r="M66" s="112">
        <v>2.5</v>
      </c>
    </row>
    <row r="67" spans="1:13" x14ac:dyDescent="0.25">
      <c r="A67" s="95"/>
      <c r="B67" s="96" t="s">
        <v>212</v>
      </c>
      <c r="C67" s="97">
        <f>SUM(C6:C66)</f>
        <v>136337</v>
      </c>
      <c r="D67" s="97">
        <f t="shared" ref="D67:F67" si="0">SUM(D6:D66)</f>
        <v>39645</v>
      </c>
      <c r="E67" s="97">
        <f t="shared" si="0"/>
        <v>1494829</v>
      </c>
      <c r="F67" s="97">
        <f t="shared" si="0"/>
        <v>433508</v>
      </c>
      <c r="G67" s="110">
        <v>9.1200000000000003E-2</v>
      </c>
      <c r="H67" s="110">
        <v>9.1499999999999998E-2</v>
      </c>
      <c r="I67" s="98"/>
      <c r="J67" s="104"/>
      <c r="K67" s="104"/>
      <c r="L67" s="104"/>
      <c r="M67" s="104"/>
    </row>
  </sheetData>
  <mergeCells count="10">
    <mergeCell ref="I1:M1"/>
    <mergeCell ref="K4:L4"/>
    <mergeCell ref="A2:I2"/>
    <mergeCell ref="A3:G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68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60" zoomScaleNormal="100" zoomScaleSheetLayoutView="160" workbookViewId="0">
      <pane xSplit="2" ySplit="5" topLeftCell="G60" activePane="bottomRight" state="frozen"/>
      <selection pane="topRight" activeCell="C1" sqref="C1"/>
      <selection pane="bottomLeft" activeCell="A6" sqref="A6"/>
      <selection pane="bottomRight" activeCell="I1" sqref="I1:M1"/>
    </sheetView>
  </sheetViews>
  <sheetFormatPr defaultRowHeight="15" x14ac:dyDescent="0.25"/>
  <cols>
    <col min="1" max="1" width="7.85546875" style="88" customWidth="1"/>
    <col min="2" max="2" width="44.140625" style="89" customWidth="1"/>
    <col min="3" max="3" width="13.28515625" style="89" customWidth="1"/>
    <col min="4" max="4" width="12.140625" style="89" customWidth="1"/>
    <col min="5" max="5" width="14.28515625" style="105" customWidth="1"/>
    <col min="6" max="6" width="10.7109375" style="105" customWidth="1"/>
    <col min="7" max="7" width="10.5703125" style="91" customWidth="1"/>
    <col min="8" max="8" width="14" style="106" customWidth="1"/>
    <col min="9" max="9" width="11.28515625" style="105" bestFit="1" customWidth="1"/>
    <col min="13" max="13" width="14.140625" customWidth="1"/>
  </cols>
  <sheetData>
    <row r="1" spans="1:14" ht="35.25" customHeight="1" x14ac:dyDescent="0.25">
      <c r="E1" s="90"/>
      <c r="F1" s="90"/>
      <c r="H1" s="107"/>
      <c r="I1" s="387" t="s">
        <v>371</v>
      </c>
      <c r="J1" s="387"/>
      <c r="K1" s="387"/>
      <c r="L1" s="387"/>
      <c r="M1" s="387"/>
      <c r="N1" s="256"/>
    </row>
    <row r="2" spans="1:14" ht="18" x14ac:dyDescent="0.25">
      <c r="A2" s="388" t="s">
        <v>285</v>
      </c>
      <c r="B2" s="388"/>
      <c r="C2" s="388"/>
      <c r="D2" s="388"/>
      <c r="E2" s="388"/>
      <c r="F2" s="388"/>
      <c r="G2" s="388"/>
      <c r="H2" s="388"/>
      <c r="I2" s="388"/>
    </row>
    <row r="3" spans="1:14" ht="40.5" customHeight="1" x14ac:dyDescent="0.25">
      <c r="A3" s="395" t="s">
        <v>286</v>
      </c>
      <c r="B3" s="395"/>
      <c r="C3" s="395"/>
      <c r="D3" s="395"/>
      <c r="E3" s="395"/>
      <c r="F3" s="395"/>
      <c r="G3" s="395"/>
      <c r="H3" s="92"/>
      <c r="I3" s="93"/>
    </row>
    <row r="4" spans="1:14" s="244" customFormat="1" ht="48.75" customHeight="1" x14ac:dyDescent="0.2">
      <c r="A4" s="400" t="s">
        <v>76</v>
      </c>
      <c r="B4" s="400" t="s">
        <v>194</v>
      </c>
      <c r="C4" s="402" t="s">
        <v>287</v>
      </c>
      <c r="D4" s="403"/>
      <c r="E4" s="404" t="s">
        <v>196</v>
      </c>
      <c r="F4" s="405"/>
      <c r="G4" s="406" t="s">
        <v>370</v>
      </c>
      <c r="H4" s="407"/>
      <c r="I4" s="408" t="s">
        <v>288</v>
      </c>
      <c r="J4" s="409"/>
      <c r="K4" s="398" t="s">
        <v>199</v>
      </c>
      <c r="L4" s="399"/>
      <c r="M4" s="243" t="s">
        <v>284</v>
      </c>
    </row>
    <row r="5" spans="1:14" s="244" customFormat="1" ht="22.5" x14ac:dyDescent="0.2">
      <c r="A5" s="401"/>
      <c r="B5" s="401"/>
      <c r="C5" s="246" t="s">
        <v>202</v>
      </c>
      <c r="D5" s="246" t="s">
        <v>203</v>
      </c>
      <c r="E5" s="246" t="s">
        <v>202</v>
      </c>
      <c r="F5" s="246" t="s">
        <v>203</v>
      </c>
      <c r="G5" s="246" t="s">
        <v>202</v>
      </c>
      <c r="H5" s="246" t="s">
        <v>203</v>
      </c>
      <c r="I5" s="246" t="s">
        <v>202</v>
      </c>
      <c r="J5" s="246" t="s">
        <v>203</v>
      </c>
      <c r="K5" s="246" t="s">
        <v>202</v>
      </c>
      <c r="L5" s="246" t="s">
        <v>203</v>
      </c>
      <c r="M5" s="245" t="s">
        <v>204</v>
      </c>
    </row>
    <row r="6" spans="1:14" x14ac:dyDescent="0.25">
      <c r="A6" s="95">
        <v>560002</v>
      </c>
      <c r="B6" s="96" t="s">
        <v>11</v>
      </c>
      <c r="C6" s="97">
        <v>3899</v>
      </c>
      <c r="D6" s="97">
        <v>0</v>
      </c>
      <c r="E6" s="97">
        <v>17713</v>
      </c>
      <c r="F6" s="97">
        <v>0</v>
      </c>
      <c r="G6" s="98">
        <v>0.22</v>
      </c>
      <c r="H6" s="98">
        <v>0</v>
      </c>
      <c r="I6" s="98">
        <v>1.6875</v>
      </c>
      <c r="J6" s="98"/>
      <c r="K6" s="99">
        <v>1.6875</v>
      </c>
      <c r="L6" s="99">
        <v>0</v>
      </c>
      <c r="M6" s="112">
        <v>1.6875</v>
      </c>
    </row>
    <row r="7" spans="1:14" x14ac:dyDescent="0.25">
      <c r="A7" s="95">
        <v>560014</v>
      </c>
      <c r="B7" s="96" t="s">
        <v>12</v>
      </c>
      <c r="C7" s="97">
        <v>389</v>
      </c>
      <c r="D7" s="97">
        <v>6</v>
      </c>
      <c r="E7" s="97">
        <v>4944</v>
      </c>
      <c r="F7" s="97">
        <v>4</v>
      </c>
      <c r="G7" s="98">
        <v>7.9000000000000001E-2</v>
      </c>
      <c r="H7" s="98">
        <v>1.5</v>
      </c>
      <c r="I7" s="98">
        <v>2.5</v>
      </c>
      <c r="J7" s="98">
        <v>0</v>
      </c>
      <c r="K7" s="99">
        <v>2.4975000000000001</v>
      </c>
      <c r="L7" s="99">
        <v>0</v>
      </c>
      <c r="M7" s="112">
        <v>2.4975000000000001</v>
      </c>
    </row>
    <row r="8" spans="1:14" x14ac:dyDescent="0.25">
      <c r="A8" s="95">
        <v>560017</v>
      </c>
      <c r="B8" s="96" t="s">
        <v>13</v>
      </c>
      <c r="C8" s="97">
        <v>16759</v>
      </c>
      <c r="D8" s="97">
        <v>0</v>
      </c>
      <c r="E8" s="97">
        <v>79239</v>
      </c>
      <c r="F8" s="97">
        <v>1</v>
      </c>
      <c r="G8" s="98">
        <v>0.21099999999999999</v>
      </c>
      <c r="H8" s="98">
        <v>0</v>
      </c>
      <c r="I8" s="98">
        <v>2.1093999999999999</v>
      </c>
      <c r="J8" s="98"/>
      <c r="K8" s="99">
        <v>2.1093999999999999</v>
      </c>
      <c r="L8" s="99">
        <v>0</v>
      </c>
      <c r="M8" s="112">
        <v>2.1093999999999999</v>
      </c>
    </row>
    <row r="9" spans="1:14" x14ac:dyDescent="0.25">
      <c r="A9" s="95">
        <v>560019</v>
      </c>
      <c r="B9" s="96" t="s">
        <v>14</v>
      </c>
      <c r="C9" s="97">
        <v>19848</v>
      </c>
      <c r="D9" s="97">
        <v>720</v>
      </c>
      <c r="E9" s="97">
        <v>88610</v>
      </c>
      <c r="F9" s="97">
        <v>3527</v>
      </c>
      <c r="G9" s="98">
        <v>0.224</v>
      </c>
      <c r="H9" s="98">
        <v>0.20399999999999999</v>
      </c>
      <c r="I9" s="98">
        <v>1.5</v>
      </c>
      <c r="J9" s="98">
        <v>2.4744999999999999</v>
      </c>
      <c r="K9" s="99">
        <v>1.4430000000000001</v>
      </c>
      <c r="L9" s="99">
        <v>9.4E-2</v>
      </c>
      <c r="M9" s="112">
        <v>1.5369999999999999</v>
      </c>
    </row>
    <row r="10" spans="1:14" x14ac:dyDescent="0.25">
      <c r="A10" s="95">
        <v>560021</v>
      </c>
      <c r="B10" s="96" t="s">
        <v>15</v>
      </c>
      <c r="C10" s="97">
        <v>14075</v>
      </c>
      <c r="D10" s="97">
        <v>8645</v>
      </c>
      <c r="E10" s="97">
        <v>56410</v>
      </c>
      <c r="F10" s="97">
        <v>39530</v>
      </c>
      <c r="G10" s="98">
        <v>0.25</v>
      </c>
      <c r="H10" s="98">
        <v>0.219</v>
      </c>
      <c r="I10" s="98">
        <v>0.28120000000000001</v>
      </c>
      <c r="J10" s="98">
        <v>2.4459</v>
      </c>
      <c r="K10" s="99">
        <v>0.16539999999999999</v>
      </c>
      <c r="L10" s="99">
        <v>1.0077</v>
      </c>
      <c r="M10" s="112">
        <v>1.1731</v>
      </c>
    </row>
    <row r="11" spans="1:14" x14ac:dyDescent="0.25">
      <c r="A11" s="95">
        <v>560022</v>
      </c>
      <c r="B11" s="96" t="s">
        <v>16</v>
      </c>
      <c r="C11" s="97">
        <v>16779</v>
      </c>
      <c r="D11" s="97">
        <v>4590</v>
      </c>
      <c r="E11" s="97">
        <v>67409</v>
      </c>
      <c r="F11" s="97">
        <v>23654</v>
      </c>
      <c r="G11" s="98">
        <v>0.249</v>
      </c>
      <c r="H11" s="98">
        <v>0.19400000000000001</v>
      </c>
      <c r="I11" s="98">
        <v>0.3281</v>
      </c>
      <c r="J11" s="98">
        <v>2.4935999999999998</v>
      </c>
      <c r="K11" s="99">
        <v>0.24279999999999999</v>
      </c>
      <c r="L11" s="99">
        <v>0.64829999999999999</v>
      </c>
      <c r="M11" s="112">
        <v>0.89119999999999999</v>
      </c>
    </row>
    <row r="12" spans="1:14" x14ac:dyDescent="0.25">
      <c r="A12" s="95">
        <v>560024</v>
      </c>
      <c r="B12" s="96" t="s">
        <v>17</v>
      </c>
      <c r="C12" s="97">
        <v>232</v>
      </c>
      <c r="D12" s="97">
        <v>10563</v>
      </c>
      <c r="E12" s="97">
        <v>2117</v>
      </c>
      <c r="F12" s="97">
        <v>52045</v>
      </c>
      <c r="G12" s="98">
        <v>0.11</v>
      </c>
      <c r="H12" s="98">
        <v>0.20300000000000001</v>
      </c>
      <c r="I12" s="98">
        <v>2.5</v>
      </c>
      <c r="J12" s="98">
        <v>2.4765000000000001</v>
      </c>
      <c r="K12" s="99">
        <v>9.7500000000000003E-2</v>
      </c>
      <c r="L12" s="99">
        <v>2.3799000000000001</v>
      </c>
      <c r="M12" s="112">
        <v>2.4773999999999998</v>
      </c>
    </row>
    <row r="13" spans="1:14" x14ac:dyDescent="0.25">
      <c r="A13" s="95">
        <v>560026</v>
      </c>
      <c r="B13" s="96" t="s">
        <v>18</v>
      </c>
      <c r="C13" s="97">
        <v>23179</v>
      </c>
      <c r="D13" s="97">
        <v>5093</v>
      </c>
      <c r="E13" s="97">
        <v>101362</v>
      </c>
      <c r="F13" s="97">
        <v>20459</v>
      </c>
      <c r="G13" s="98">
        <v>0.22900000000000001</v>
      </c>
      <c r="H13" s="98">
        <v>0.249</v>
      </c>
      <c r="I13" s="98">
        <v>1.2656000000000001</v>
      </c>
      <c r="J13" s="98">
        <v>2.3885999999999998</v>
      </c>
      <c r="K13" s="99">
        <v>1.0529999999999999</v>
      </c>
      <c r="L13" s="99">
        <v>0.40129999999999999</v>
      </c>
      <c r="M13" s="112">
        <v>1.4542999999999999</v>
      </c>
    </row>
    <row r="14" spans="1:14" x14ac:dyDescent="0.25">
      <c r="A14" s="95">
        <v>560032</v>
      </c>
      <c r="B14" s="96" t="s">
        <v>20</v>
      </c>
      <c r="C14" s="97">
        <v>4152</v>
      </c>
      <c r="D14" s="97">
        <v>0</v>
      </c>
      <c r="E14" s="97">
        <v>20177</v>
      </c>
      <c r="F14" s="97">
        <v>0</v>
      </c>
      <c r="G14" s="98">
        <v>0.20599999999999999</v>
      </c>
      <c r="H14" s="98">
        <v>0</v>
      </c>
      <c r="I14" s="98">
        <v>2.3437000000000001</v>
      </c>
      <c r="J14" s="98"/>
      <c r="K14" s="99">
        <v>2.3437000000000001</v>
      </c>
      <c r="L14" s="99">
        <v>0</v>
      </c>
      <c r="M14" s="112">
        <v>2.3437000000000001</v>
      </c>
    </row>
    <row r="15" spans="1:14" x14ac:dyDescent="0.25">
      <c r="A15" s="95">
        <v>560033</v>
      </c>
      <c r="B15" s="96" t="s">
        <v>21</v>
      </c>
      <c r="C15" s="97">
        <v>7874</v>
      </c>
      <c r="D15" s="97">
        <v>0</v>
      </c>
      <c r="E15" s="97">
        <v>42969</v>
      </c>
      <c r="F15" s="97">
        <v>0</v>
      </c>
      <c r="G15" s="98">
        <v>0.183</v>
      </c>
      <c r="H15" s="98">
        <v>0</v>
      </c>
      <c r="I15" s="98">
        <v>2.5</v>
      </c>
      <c r="J15" s="98"/>
      <c r="K15" s="99">
        <v>2.5</v>
      </c>
      <c r="L15" s="99">
        <v>0</v>
      </c>
      <c r="M15" s="112">
        <v>2.5</v>
      </c>
    </row>
    <row r="16" spans="1:14" x14ac:dyDescent="0.25">
      <c r="A16" s="95">
        <v>560034</v>
      </c>
      <c r="B16" s="96" t="s">
        <v>22</v>
      </c>
      <c r="C16" s="97">
        <v>6628</v>
      </c>
      <c r="D16" s="97">
        <v>0</v>
      </c>
      <c r="E16" s="97">
        <v>37667</v>
      </c>
      <c r="F16" s="97">
        <v>4</v>
      </c>
      <c r="G16" s="98">
        <v>0.17599999999999999</v>
      </c>
      <c r="H16" s="98">
        <v>0</v>
      </c>
      <c r="I16" s="98">
        <v>2.5</v>
      </c>
      <c r="J16" s="98"/>
      <c r="K16" s="99">
        <v>2.5</v>
      </c>
      <c r="L16" s="99">
        <v>0</v>
      </c>
      <c r="M16" s="112">
        <v>2.5</v>
      </c>
    </row>
    <row r="17" spans="1:13" x14ac:dyDescent="0.25">
      <c r="A17" s="95">
        <v>560035</v>
      </c>
      <c r="B17" s="96" t="s">
        <v>23</v>
      </c>
      <c r="C17" s="97">
        <v>93</v>
      </c>
      <c r="D17" s="97">
        <v>4637</v>
      </c>
      <c r="E17" s="97">
        <v>1869</v>
      </c>
      <c r="F17" s="97">
        <v>32504</v>
      </c>
      <c r="G17" s="98">
        <v>0.05</v>
      </c>
      <c r="H17" s="98">
        <v>0.14299999999999999</v>
      </c>
      <c r="I17" s="98">
        <v>2.5</v>
      </c>
      <c r="J17" s="98">
        <v>2.5</v>
      </c>
      <c r="K17" s="99">
        <v>0.13500000000000001</v>
      </c>
      <c r="L17" s="99">
        <v>2.3650000000000002</v>
      </c>
      <c r="M17" s="112">
        <v>2.5</v>
      </c>
    </row>
    <row r="18" spans="1:13" x14ac:dyDescent="0.25">
      <c r="A18" s="95">
        <v>560036</v>
      </c>
      <c r="B18" s="96" t="s">
        <v>19</v>
      </c>
      <c r="C18" s="97">
        <v>9083</v>
      </c>
      <c r="D18" s="97">
        <v>1658</v>
      </c>
      <c r="E18" s="97">
        <v>45855</v>
      </c>
      <c r="F18" s="97">
        <v>10485</v>
      </c>
      <c r="G18" s="98">
        <v>0.19800000000000001</v>
      </c>
      <c r="H18" s="98">
        <v>0.158</v>
      </c>
      <c r="I18" s="98">
        <v>2.5</v>
      </c>
      <c r="J18" s="98">
        <v>2.5</v>
      </c>
      <c r="K18" s="99">
        <v>2.0350000000000001</v>
      </c>
      <c r="L18" s="99">
        <v>0.46500000000000002</v>
      </c>
      <c r="M18" s="112">
        <v>2.5</v>
      </c>
    </row>
    <row r="19" spans="1:13" x14ac:dyDescent="0.25">
      <c r="A19" s="95">
        <v>560041</v>
      </c>
      <c r="B19" s="96" t="s">
        <v>25</v>
      </c>
      <c r="C19" s="97">
        <v>57</v>
      </c>
      <c r="D19" s="97">
        <v>2611</v>
      </c>
      <c r="E19" s="97">
        <v>354</v>
      </c>
      <c r="F19" s="97">
        <v>19512</v>
      </c>
      <c r="G19" s="98">
        <v>0.161</v>
      </c>
      <c r="H19" s="98">
        <v>0.13400000000000001</v>
      </c>
      <c r="I19" s="98">
        <v>2.5</v>
      </c>
      <c r="J19" s="98">
        <v>2.5</v>
      </c>
      <c r="K19" s="99">
        <v>4.4999999999999998E-2</v>
      </c>
      <c r="L19" s="99">
        <v>2.4550000000000001</v>
      </c>
      <c r="M19" s="112">
        <v>2.5</v>
      </c>
    </row>
    <row r="20" spans="1:13" x14ac:dyDescent="0.25">
      <c r="A20" s="95">
        <v>560043</v>
      </c>
      <c r="B20" s="96" t="s">
        <v>26</v>
      </c>
      <c r="C20" s="97">
        <v>4918</v>
      </c>
      <c r="D20" s="97">
        <v>556</v>
      </c>
      <c r="E20" s="97">
        <v>20666</v>
      </c>
      <c r="F20" s="97">
        <v>5157</v>
      </c>
      <c r="G20" s="98">
        <v>0.23799999999999999</v>
      </c>
      <c r="H20" s="98">
        <v>0.108</v>
      </c>
      <c r="I20" s="98">
        <v>0.84370000000000001</v>
      </c>
      <c r="J20" s="98">
        <v>2.5</v>
      </c>
      <c r="K20" s="99">
        <v>0.67500000000000004</v>
      </c>
      <c r="L20" s="99">
        <v>0.5</v>
      </c>
      <c r="M20" s="112">
        <v>1.175</v>
      </c>
    </row>
    <row r="21" spans="1:13" x14ac:dyDescent="0.25">
      <c r="A21" s="95">
        <v>560045</v>
      </c>
      <c r="B21" s="96" t="s">
        <v>27</v>
      </c>
      <c r="C21" s="97">
        <v>5135</v>
      </c>
      <c r="D21" s="97">
        <v>881</v>
      </c>
      <c r="E21" s="97">
        <v>20436</v>
      </c>
      <c r="F21" s="97">
        <v>6022</v>
      </c>
      <c r="G21" s="98">
        <v>0.251</v>
      </c>
      <c r="H21" s="98">
        <v>0.14599999999999999</v>
      </c>
      <c r="I21" s="98">
        <v>0.2344</v>
      </c>
      <c r="J21" s="98">
        <v>2.5</v>
      </c>
      <c r="K21" s="99">
        <v>0.18090000000000001</v>
      </c>
      <c r="L21" s="99">
        <v>0.56999999999999995</v>
      </c>
      <c r="M21" s="112">
        <v>0.75090000000000001</v>
      </c>
    </row>
    <row r="22" spans="1:13" x14ac:dyDescent="0.25">
      <c r="A22" s="95">
        <v>560047</v>
      </c>
      <c r="B22" s="96" t="s">
        <v>28</v>
      </c>
      <c r="C22" s="97">
        <v>5789</v>
      </c>
      <c r="D22" s="97">
        <v>1079</v>
      </c>
      <c r="E22" s="97">
        <v>29204</v>
      </c>
      <c r="F22" s="97">
        <v>8311</v>
      </c>
      <c r="G22" s="98">
        <v>0.19800000000000001</v>
      </c>
      <c r="H22" s="98">
        <v>0.13</v>
      </c>
      <c r="I22" s="98">
        <v>2.5</v>
      </c>
      <c r="J22" s="98">
        <v>2.5</v>
      </c>
      <c r="K22" s="99">
        <v>1.9450000000000001</v>
      </c>
      <c r="L22" s="99">
        <v>0.55500000000000005</v>
      </c>
      <c r="M22" s="112">
        <v>2.5</v>
      </c>
    </row>
    <row r="23" spans="1:13" x14ac:dyDescent="0.25">
      <c r="A23" s="95">
        <v>560052</v>
      </c>
      <c r="B23" s="96" t="s">
        <v>30</v>
      </c>
      <c r="C23" s="97">
        <v>4439</v>
      </c>
      <c r="D23" s="97">
        <v>793</v>
      </c>
      <c r="E23" s="97">
        <v>17359</v>
      </c>
      <c r="F23" s="97">
        <v>5419</v>
      </c>
      <c r="G23" s="98">
        <v>0.25600000000000001</v>
      </c>
      <c r="H23" s="98">
        <v>0.14599999999999999</v>
      </c>
      <c r="I23" s="98">
        <v>0</v>
      </c>
      <c r="J23" s="98">
        <v>2.5</v>
      </c>
      <c r="K23" s="99">
        <v>0</v>
      </c>
      <c r="L23" s="99">
        <v>0.59499999999999997</v>
      </c>
      <c r="M23" s="112">
        <v>0.59499999999999997</v>
      </c>
    </row>
    <row r="24" spans="1:13" x14ac:dyDescent="0.25">
      <c r="A24" s="95">
        <v>560053</v>
      </c>
      <c r="B24" s="96" t="s">
        <v>31</v>
      </c>
      <c r="C24" s="97">
        <v>2954</v>
      </c>
      <c r="D24" s="97">
        <v>479</v>
      </c>
      <c r="E24" s="97">
        <v>15545</v>
      </c>
      <c r="F24" s="97">
        <v>4327</v>
      </c>
      <c r="G24" s="98">
        <v>0.19</v>
      </c>
      <c r="H24" s="98">
        <v>0.111</v>
      </c>
      <c r="I24" s="98">
        <v>2.5</v>
      </c>
      <c r="J24" s="98">
        <v>2.5</v>
      </c>
      <c r="K24" s="99">
        <v>1.9550000000000001</v>
      </c>
      <c r="L24" s="99">
        <v>0.54500000000000004</v>
      </c>
      <c r="M24" s="112">
        <v>2.5</v>
      </c>
    </row>
    <row r="25" spans="1:13" x14ac:dyDescent="0.25">
      <c r="A25" s="95">
        <v>560054</v>
      </c>
      <c r="B25" s="96" t="s">
        <v>32</v>
      </c>
      <c r="C25" s="97">
        <v>3012</v>
      </c>
      <c r="D25" s="97">
        <v>522</v>
      </c>
      <c r="E25" s="97">
        <v>15752</v>
      </c>
      <c r="F25" s="97">
        <v>5308</v>
      </c>
      <c r="G25" s="98">
        <v>0.191</v>
      </c>
      <c r="H25" s="98">
        <v>9.8000000000000004E-2</v>
      </c>
      <c r="I25" s="98">
        <v>2.5</v>
      </c>
      <c r="J25" s="98">
        <v>2.5</v>
      </c>
      <c r="K25" s="99">
        <v>1.87</v>
      </c>
      <c r="L25" s="99">
        <v>0.63</v>
      </c>
      <c r="M25" s="112">
        <v>2.5</v>
      </c>
    </row>
    <row r="26" spans="1:13" x14ac:dyDescent="0.25">
      <c r="A26" s="95">
        <v>560055</v>
      </c>
      <c r="B26" s="96" t="s">
        <v>33</v>
      </c>
      <c r="C26" s="97">
        <v>1762</v>
      </c>
      <c r="D26" s="97">
        <v>209</v>
      </c>
      <c r="E26" s="97">
        <v>10878</v>
      </c>
      <c r="F26" s="97">
        <v>2709</v>
      </c>
      <c r="G26" s="98">
        <v>0.16200000000000001</v>
      </c>
      <c r="H26" s="98">
        <v>7.6999999999999999E-2</v>
      </c>
      <c r="I26" s="98">
        <v>2.5</v>
      </c>
      <c r="J26" s="98">
        <v>2.5</v>
      </c>
      <c r="K26" s="99">
        <v>2.0024999999999999</v>
      </c>
      <c r="L26" s="99">
        <v>0.4975</v>
      </c>
      <c r="M26" s="112">
        <v>2.5</v>
      </c>
    </row>
    <row r="27" spans="1:13" x14ac:dyDescent="0.25">
      <c r="A27" s="95">
        <v>560056</v>
      </c>
      <c r="B27" s="96" t="s">
        <v>34</v>
      </c>
      <c r="C27" s="97">
        <v>2825</v>
      </c>
      <c r="D27" s="97">
        <v>331</v>
      </c>
      <c r="E27" s="97">
        <v>15166</v>
      </c>
      <c r="F27" s="97">
        <v>3401</v>
      </c>
      <c r="G27" s="98">
        <v>0.186</v>
      </c>
      <c r="H27" s="98">
        <v>9.7000000000000003E-2</v>
      </c>
      <c r="I27" s="98">
        <v>2.5</v>
      </c>
      <c r="J27" s="98">
        <v>2.5</v>
      </c>
      <c r="K27" s="99">
        <v>2.0425</v>
      </c>
      <c r="L27" s="99">
        <v>0.45750000000000002</v>
      </c>
      <c r="M27" s="112">
        <v>2.5</v>
      </c>
    </row>
    <row r="28" spans="1:13" x14ac:dyDescent="0.25">
      <c r="A28" s="95">
        <v>560057</v>
      </c>
      <c r="B28" s="96" t="s">
        <v>35</v>
      </c>
      <c r="C28" s="97">
        <v>2712</v>
      </c>
      <c r="D28" s="97">
        <v>458</v>
      </c>
      <c r="E28" s="97">
        <v>12344</v>
      </c>
      <c r="F28" s="97">
        <v>3281</v>
      </c>
      <c r="G28" s="98">
        <v>0.22</v>
      </c>
      <c r="H28" s="98">
        <v>0.14000000000000001</v>
      </c>
      <c r="I28" s="98">
        <v>1.6875</v>
      </c>
      <c r="J28" s="98">
        <v>2.5</v>
      </c>
      <c r="K28" s="99">
        <v>1.3331</v>
      </c>
      <c r="L28" s="99">
        <v>0.52500000000000002</v>
      </c>
      <c r="M28" s="112">
        <v>1.8581000000000001</v>
      </c>
    </row>
    <row r="29" spans="1:13" x14ac:dyDescent="0.25">
      <c r="A29" s="95">
        <v>560058</v>
      </c>
      <c r="B29" s="96" t="s">
        <v>36</v>
      </c>
      <c r="C29" s="97">
        <v>6530</v>
      </c>
      <c r="D29" s="97">
        <v>1330</v>
      </c>
      <c r="E29" s="97">
        <v>35068</v>
      </c>
      <c r="F29" s="97">
        <v>10020</v>
      </c>
      <c r="G29" s="98">
        <v>0.186</v>
      </c>
      <c r="H29" s="98">
        <v>0.13300000000000001</v>
      </c>
      <c r="I29" s="98">
        <v>2.5</v>
      </c>
      <c r="J29" s="98">
        <v>2.5</v>
      </c>
      <c r="K29" s="99">
        <v>1.9450000000000001</v>
      </c>
      <c r="L29" s="99">
        <v>0.55500000000000005</v>
      </c>
      <c r="M29" s="112">
        <v>2.5</v>
      </c>
    </row>
    <row r="30" spans="1:13" x14ac:dyDescent="0.25">
      <c r="A30" s="95">
        <v>560059</v>
      </c>
      <c r="B30" s="96" t="s">
        <v>37</v>
      </c>
      <c r="C30" s="97">
        <v>1375</v>
      </c>
      <c r="D30" s="97">
        <v>140</v>
      </c>
      <c r="E30" s="97">
        <v>10756</v>
      </c>
      <c r="F30" s="97">
        <v>2650</v>
      </c>
      <c r="G30" s="98">
        <v>0.128</v>
      </c>
      <c r="H30" s="98">
        <v>5.2999999999999999E-2</v>
      </c>
      <c r="I30" s="98">
        <v>2.5</v>
      </c>
      <c r="J30" s="98">
        <v>2.5</v>
      </c>
      <c r="K30" s="99">
        <v>2.0049999999999999</v>
      </c>
      <c r="L30" s="99">
        <v>0.495</v>
      </c>
      <c r="M30" s="112">
        <v>2.5</v>
      </c>
    </row>
    <row r="31" spans="1:13" x14ac:dyDescent="0.25">
      <c r="A31" s="95">
        <v>560060</v>
      </c>
      <c r="B31" s="96" t="s">
        <v>38</v>
      </c>
      <c r="C31" s="97">
        <v>1796</v>
      </c>
      <c r="D31" s="97">
        <v>314</v>
      </c>
      <c r="E31" s="97">
        <v>11771</v>
      </c>
      <c r="F31" s="97">
        <v>3296</v>
      </c>
      <c r="G31" s="98">
        <v>0.153</v>
      </c>
      <c r="H31" s="98">
        <v>9.5000000000000001E-2</v>
      </c>
      <c r="I31" s="98">
        <v>2.5</v>
      </c>
      <c r="J31" s="98">
        <v>2.5</v>
      </c>
      <c r="K31" s="99">
        <v>1.9524999999999999</v>
      </c>
      <c r="L31" s="99">
        <v>0.54749999999999999</v>
      </c>
      <c r="M31" s="112">
        <v>2.5</v>
      </c>
    </row>
    <row r="32" spans="1:13" x14ac:dyDescent="0.25">
      <c r="A32" s="95">
        <v>560061</v>
      </c>
      <c r="B32" s="96" t="s">
        <v>39</v>
      </c>
      <c r="C32" s="97">
        <v>2403</v>
      </c>
      <c r="D32" s="97">
        <v>527</v>
      </c>
      <c r="E32" s="97">
        <v>17853</v>
      </c>
      <c r="F32" s="97">
        <v>5274</v>
      </c>
      <c r="G32" s="98">
        <v>0.13500000000000001</v>
      </c>
      <c r="H32" s="98">
        <v>0.1</v>
      </c>
      <c r="I32" s="98">
        <v>2.5</v>
      </c>
      <c r="J32" s="98">
        <v>2.5</v>
      </c>
      <c r="K32" s="99">
        <v>1.93</v>
      </c>
      <c r="L32" s="99">
        <v>0.56999999999999995</v>
      </c>
      <c r="M32" s="112">
        <v>2.5</v>
      </c>
    </row>
    <row r="33" spans="1:13" x14ac:dyDescent="0.25">
      <c r="A33" s="95">
        <v>560062</v>
      </c>
      <c r="B33" s="96" t="s">
        <v>40</v>
      </c>
      <c r="C33" s="97">
        <v>2989</v>
      </c>
      <c r="D33" s="97">
        <v>581</v>
      </c>
      <c r="E33" s="97">
        <v>12765</v>
      </c>
      <c r="F33" s="97">
        <v>3402</v>
      </c>
      <c r="G33" s="98">
        <v>0.23400000000000001</v>
      </c>
      <c r="H33" s="98">
        <v>0.17100000000000001</v>
      </c>
      <c r="I33" s="98">
        <v>1.0311999999999999</v>
      </c>
      <c r="J33" s="98">
        <v>2.5</v>
      </c>
      <c r="K33" s="99">
        <v>0.81469999999999998</v>
      </c>
      <c r="L33" s="99">
        <v>0.52500000000000002</v>
      </c>
      <c r="M33" s="112">
        <v>1.3396999999999999</v>
      </c>
    </row>
    <row r="34" spans="1:13" x14ac:dyDescent="0.25">
      <c r="A34" s="95">
        <v>560063</v>
      </c>
      <c r="B34" s="96" t="s">
        <v>41</v>
      </c>
      <c r="C34" s="97">
        <v>1484</v>
      </c>
      <c r="D34" s="97">
        <v>306</v>
      </c>
      <c r="E34" s="97">
        <v>13930</v>
      </c>
      <c r="F34" s="97">
        <v>4062</v>
      </c>
      <c r="G34" s="98">
        <v>0.107</v>
      </c>
      <c r="H34" s="98">
        <v>7.4999999999999997E-2</v>
      </c>
      <c r="I34" s="98">
        <v>2.5</v>
      </c>
      <c r="J34" s="98">
        <v>2.5</v>
      </c>
      <c r="K34" s="99">
        <v>1.9350000000000001</v>
      </c>
      <c r="L34" s="99">
        <v>0.56499999999999995</v>
      </c>
      <c r="M34" s="112">
        <v>2.5</v>
      </c>
    </row>
    <row r="35" spans="1:13" x14ac:dyDescent="0.25">
      <c r="A35" s="95">
        <v>560064</v>
      </c>
      <c r="B35" s="96" t="s">
        <v>42</v>
      </c>
      <c r="C35" s="97">
        <v>7162</v>
      </c>
      <c r="D35" s="97">
        <v>986</v>
      </c>
      <c r="E35" s="97">
        <v>30514</v>
      </c>
      <c r="F35" s="97">
        <v>8778</v>
      </c>
      <c r="G35" s="98">
        <v>0.23499999999999999</v>
      </c>
      <c r="H35" s="98">
        <v>0.112</v>
      </c>
      <c r="I35" s="98">
        <v>0.98440000000000005</v>
      </c>
      <c r="J35" s="98">
        <v>2.5</v>
      </c>
      <c r="K35" s="99">
        <v>0.76490000000000002</v>
      </c>
      <c r="L35" s="99">
        <v>0.5575</v>
      </c>
      <c r="M35" s="112">
        <v>1.3224</v>
      </c>
    </row>
    <row r="36" spans="1:13" x14ac:dyDescent="0.25">
      <c r="A36" s="95">
        <v>560065</v>
      </c>
      <c r="B36" s="96" t="s">
        <v>43</v>
      </c>
      <c r="C36" s="97">
        <v>2181</v>
      </c>
      <c r="D36" s="97">
        <v>363</v>
      </c>
      <c r="E36" s="97">
        <v>12896</v>
      </c>
      <c r="F36" s="97">
        <v>3105</v>
      </c>
      <c r="G36" s="98">
        <v>0.16900000000000001</v>
      </c>
      <c r="H36" s="98">
        <v>0.11700000000000001</v>
      </c>
      <c r="I36" s="98">
        <v>2.5</v>
      </c>
      <c r="J36" s="98">
        <v>2.5</v>
      </c>
      <c r="K36" s="99">
        <v>2.0150000000000001</v>
      </c>
      <c r="L36" s="99">
        <v>0.48499999999999999</v>
      </c>
      <c r="M36" s="112">
        <v>2.5</v>
      </c>
    </row>
    <row r="37" spans="1:13" x14ac:dyDescent="0.25">
      <c r="A37" s="95">
        <v>560066</v>
      </c>
      <c r="B37" s="96" t="s">
        <v>44</v>
      </c>
      <c r="C37" s="97">
        <v>1323</v>
      </c>
      <c r="D37" s="97">
        <v>174</v>
      </c>
      <c r="E37" s="97">
        <v>8770</v>
      </c>
      <c r="F37" s="97">
        <v>2185</v>
      </c>
      <c r="G37" s="98">
        <v>0.151</v>
      </c>
      <c r="H37" s="98">
        <v>0.08</v>
      </c>
      <c r="I37" s="98">
        <v>2.5</v>
      </c>
      <c r="J37" s="98">
        <v>2.5</v>
      </c>
      <c r="K37" s="99">
        <v>2.0024999999999999</v>
      </c>
      <c r="L37" s="99">
        <v>0.4975</v>
      </c>
      <c r="M37" s="112">
        <v>2.5</v>
      </c>
    </row>
    <row r="38" spans="1:13" x14ac:dyDescent="0.25">
      <c r="A38" s="95">
        <v>560067</v>
      </c>
      <c r="B38" s="96" t="s">
        <v>45</v>
      </c>
      <c r="C38" s="97">
        <v>3717</v>
      </c>
      <c r="D38" s="97">
        <v>734</v>
      </c>
      <c r="E38" s="97">
        <v>21746</v>
      </c>
      <c r="F38" s="97">
        <v>6754</v>
      </c>
      <c r="G38" s="98">
        <v>0.17100000000000001</v>
      </c>
      <c r="H38" s="98">
        <v>0.109</v>
      </c>
      <c r="I38" s="98">
        <v>2.5</v>
      </c>
      <c r="J38" s="98">
        <v>2.5</v>
      </c>
      <c r="K38" s="99">
        <v>1.9075</v>
      </c>
      <c r="L38" s="99">
        <v>0.59250000000000003</v>
      </c>
      <c r="M38" s="112">
        <v>2.5</v>
      </c>
    </row>
    <row r="39" spans="1:13" x14ac:dyDescent="0.25">
      <c r="A39" s="95">
        <v>560068</v>
      </c>
      <c r="B39" s="96" t="s">
        <v>46</v>
      </c>
      <c r="C39" s="97">
        <v>2130</v>
      </c>
      <c r="D39" s="97">
        <v>272</v>
      </c>
      <c r="E39" s="97">
        <v>25344</v>
      </c>
      <c r="F39" s="97">
        <v>7496</v>
      </c>
      <c r="G39" s="98">
        <v>8.4000000000000005E-2</v>
      </c>
      <c r="H39" s="98">
        <v>3.5999999999999997E-2</v>
      </c>
      <c r="I39" s="98">
        <v>2.5</v>
      </c>
      <c r="J39" s="98">
        <v>2.5</v>
      </c>
      <c r="K39" s="99">
        <v>1.93</v>
      </c>
      <c r="L39" s="99">
        <v>0.56999999999999995</v>
      </c>
      <c r="M39" s="112">
        <v>2.5</v>
      </c>
    </row>
    <row r="40" spans="1:13" x14ac:dyDescent="0.25">
      <c r="A40" s="95">
        <v>560069</v>
      </c>
      <c r="B40" s="96" t="s">
        <v>47</v>
      </c>
      <c r="C40" s="97">
        <v>2290</v>
      </c>
      <c r="D40" s="97">
        <v>185</v>
      </c>
      <c r="E40" s="97">
        <v>15482</v>
      </c>
      <c r="F40" s="97">
        <v>4364</v>
      </c>
      <c r="G40" s="98">
        <v>0.14799999999999999</v>
      </c>
      <c r="H40" s="98">
        <v>4.2000000000000003E-2</v>
      </c>
      <c r="I40" s="98">
        <v>2.5</v>
      </c>
      <c r="J40" s="98">
        <v>2.5</v>
      </c>
      <c r="K40" s="99">
        <v>1.95</v>
      </c>
      <c r="L40" s="99">
        <v>0.55000000000000004</v>
      </c>
      <c r="M40" s="112">
        <v>2.5</v>
      </c>
    </row>
    <row r="41" spans="1:13" x14ac:dyDescent="0.25">
      <c r="A41" s="95">
        <v>560070</v>
      </c>
      <c r="B41" s="96" t="s">
        <v>48</v>
      </c>
      <c r="C41" s="97">
        <v>9715</v>
      </c>
      <c r="D41" s="97">
        <v>3192</v>
      </c>
      <c r="E41" s="97">
        <v>59769</v>
      </c>
      <c r="F41" s="97">
        <v>19515</v>
      </c>
      <c r="G41" s="98">
        <v>0.16300000000000001</v>
      </c>
      <c r="H41" s="98">
        <v>0.16400000000000001</v>
      </c>
      <c r="I41" s="98">
        <v>2.5</v>
      </c>
      <c r="J41" s="98">
        <v>2.5</v>
      </c>
      <c r="K41" s="99">
        <v>1.885</v>
      </c>
      <c r="L41" s="99">
        <v>0.61499999999999999</v>
      </c>
      <c r="M41" s="112">
        <v>2.5</v>
      </c>
    </row>
    <row r="42" spans="1:13" x14ac:dyDescent="0.25">
      <c r="A42" s="95">
        <v>560071</v>
      </c>
      <c r="B42" s="96" t="s">
        <v>49</v>
      </c>
      <c r="C42" s="97">
        <v>3447</v>
      </c>
      <c r="D42" s="97">
        <v>815</v>
      </c>
      <c r="E42" s="97">
        <v>17986</v>
      </c>
      <c r="F42" s="97">
        <v>5974</v>
      </c>
      <c r="G42" s="98">
        <v>0.192</v>
      </c>
      <c r="H42" s="98">
        <v>0.13600000000000001</v>
      </c>
      <c r="I42" s="98">
        <v>2.5</v>
      </c>
      <c r="J42" s="98">
        <v>2.5</v>
      </c>
      <c r="K42" s="99">
        <v>1.8774999999999999</v>
      </c>
      <c r="L42" s="99">
        <v>0.62250000000000005</v>
      </c>
      <c r="M42" s="112">
        <v>2.5</v>
      </c>
    </row>
    <row r="43" spans="1:13" x14ac:dyDescent="0.25">
      <c r="A43" s="95">
        <v>560072</v>
      </c>
      <c r="B43" s="96" t="s">
        <v>50</v>
      </c>
      <c r="C43" s="97">
        <v>4362</v>
      </c>
      <c r="D43" s="97">
        <v>667</v>
      </c>
      <c r="E43" s="97">
        <v>19322</v>
      </c>
      <c r="F43" s="97">
        <v>5158</v>
      </c>
      <c r="G43" s="98">
        <v>0.22600000000000001</v>
      </c>
      <c r="H43" s="98">
        <v>0.129</v>
      </c>
      <c r="I43" s="98">
        <v>1.4061999999999999</v>
      </c>
      <c r="J43" s="98">
        <v>2.5</v>
      </c>
      <c r="K43" s="99">
        <v>1.1094999999999999</v>
      </c>
      <c r="L43" s="99">
        <v>0.52749999999999997</v>
      </c>
      <c r="M43" s="112">
        <v>1.637</v>
      </c>
    </row>
    <row r="44" spans="1:13" x14ac:dyDescent="0.25">
      <c r="A44" s="95">
        <v>560073</v>
      </c>
      <c r="B44" s="96" t="s">
        <v>51</v>
      </c>
      <c r="C44" s="97">
        <v>1931</v>
      </c>
      <c r="D44" s="97">
        <v>287</v>
      </c>
      <c r="E44" s="97">
        <v>10957</v>
      </c>
      <c r="F44" s="97">
        <v>2186</v>
      </c>
      <c r="G44" s="98">
        <v>0.17599999999999999</v>
      </c>
      <c r="H44" s="98">
        <v>0.13100000000000001</v>
      </c>
      <c r="I44" s="98">
        <v>2.5</v>
      </c>
      <c r="J44" s="98">
        <v>2.5</v>
      </c>
      <c r="K44" s="99">
        <v>2.085</v>
      </c>
      <c r="L44" s="99">
        <v>0.41499999999999998</v>
      </c>
      <c r="M44" s="112">
        <v>2.5</v>
      </c>
    </row>
    <row r="45" spans="1:13" x14ac:dyDescent="0.25">
      <c r="A45" s="95">
        <v>560074</v>
      </c>
      <c r="B45" s="96" t="s">
        <v>52</v>
      </c>
      <c r="C45" s="97">
        <v>3635</v>
      </c>
      <c r="D45" s="97">
        <v>832</v>
      </c>
      <c r="E45" s="97">
        <v>18023</v>
      </c>
      <c r="F45" s="97">
        <v>5814</v>
      </c>
      <c r="G45" s="98">
        <v>0.20200000000000001</v>
      </c>
      <c r="H45" s="98">
        <v>0.14299999999999999</v>
      </c>
      <c r="I45" s="98">
        <v>2.5</v>
      </c>
      <c r="J45" s="98">
        <v>2.5</v>
      </c>
      <c r="K45" s="99">
        <v>1.89</v>
      </c>
      <c r="L45" s="99">
        <v>0.61</v>
      </c>
      <c r="M45" s="112">
        <v>2.5</v>
      </c>
    </row>
    <row r="46" spans="1:13" x14ac:dyDescent="0.25">
      <c r="A46" s="95">
        <v>560075</v>
      </c>
      <c r="B46" s="96" t="s">
        <v>53</v>
      </c>
      <c r="C46" s="97">
        <v>6192</v>
      </c>
      <c r="D46" s="97">
        <v>937</v>
      </c>
      <c r="E46" s="97">
        <v>29352</v>
      </c>
      <c r="F46" s="97">
        <v>8778</v>
      </c>
      <c r="G46" s="98">
        <v>0.21099999999999999</v>
      </c>
      <c r="H46" s="98">
        <v>0.107</v>
      </c>
      <c r="I46" s="98">
        <v>2.1093999999999999</v>
      </c>
      <c r="J46" s="98">
        <v>2.5</v>
      </c>
      <c r="K46" s="99">
        <v>1.6242000000000001</v>
      </c>
      <c r="L46" s="99">
        <v>0.57499999999999996</v>
      </c>
      <c r="M46" s="112">
        <v>2.1991999999999998</v>
      </c>
    </row>
    <row r="47" spans="1:13" x14ac:dyDescent="0.25">
      <c r="A47" s="95">
        <v>560076</v>
      </c>
      <c r="B47" s="96" t="s">
        <v>54</v>
      </c>
      <c r="C47" s="97">
        <v>1549</v>
      </c>
      <c r="D47" s="97">
        <v>204</v>
      </c>
      <c r="E47" s="97">
        <v>8762</v>
      </c>
      <c r="F47" s="97">
        <v>2318</v>
      </c>
      <c r="G47" s="98">
        <v>0.17699999999999999</v>
      </c>
      <c r="H47" s="98">
        <v>8.7999999999999995E-2</v>
      </c>
      <c r="I47" s="98">
        <v>2.5</v>
      </c>
      <c r="J47" s="98">
        <v>2.5</v>
      </c>
      <c r="K47" s="99">
        <v>1.9775</v>
      </c>
      <c r="L47" s="99">
        <v>0.52249999999999996</v>
      </c>
      <c r="M47" s="112">
        <v>2.5</v>
      </c>
    </row>
    <row r="48" spans="1:13" x14ac:dyDescent="0.25">
      <c r="A48" s="95">
        <v>560077</v>
      </c>
      <c r="B48" s="96" t="s">
        <v>55</v>
      </c>
      <c r="C48" s="97">
        <v>1696</v>
      </c>
      <c r="D48" s="97">
        <v>130</v>
      </c>
      <c r="E48" s="97">
        <v>10559</v>
      </c>
      <c r="F48" s="97">
        <v>2085</v>
      </c>
      <c r="G48" s="98">
        <v>0.161</v>
      </c>
      <c r="H48" s="98">
        <v>6.2E-2</v>
      </c>
      <c r="I48" s="98">
        <v>2.5</v>
      </c>
      <c r="J48" s="98">
        <v>2.5</v>
      </c>
      <c r="K48" s="99">
        <v>2.0874999999999999</v>
      </c>
      <c r="L48" s="99">
        <v>0.41249999999999998</v>
      </c>
      <c r="M48" s="112">
        <v>2.5</v>
      </c>
    </row>
    <row r="49" spans="1:13" x14ac:dyDescent="0.25">
      <c r="A49" s="95">
        <v>560078</v>
      </c>
      <c r="B49" s="96" t="s">
        <v>56</v>
      </c>
      <c r="C49" s="97">
        <v>8043</v>
      </c>
      <c r="D49" s="97">
        <v>1746</v>
      </c>
      <c r="E49" s="97">
        <v>34255</v>
      </c>
      <c r="F49" s="97">
        <v>11830</v>
      </c>
      <c r="G49" s="98">
        <v>0.23499999999999999</v>
      </c>
      <c r="H49" s="98">
        <v>0.14799999999999999</v>
      </c>
      <c r="I49" s="98">
        <v>0.98440000000000005</v>
      </c>
      <c r="J49" s="98">
        <v>2.5</v>
      </c>
      <c r="K49" s="99">
        <v>0.73140000000000005</v>
      </c>
      <c r="L49" s="99">
        <v>0.64249999999999996</v>
      </c>
      <c r="M49" s="112">
        <v>1.3738999999999999</v>
      </c>
    </row>
    <row r="50" spans="1:13" x14ac:dyDescent="0.25">
      <c r="A50" s="95">
        <v>560079</v>
      </c>
      <c r="B50" s="96" t="s">
        <v>57</v>
      </c>
      <c r="C50" s="97">
        <v>6900</v>
      </c>
      <c r="D50" s="97">
        <v>1294</v>
      </c>
      <c r="E50" s="97">
        <v>32938</v>
      </c>
      <c r="F50" s="97">
        <v>9615</v>
      </c>
      <c r="G50" s="98">
        <v>0.20899999999999999</v>
      </c>
      <c r="H50" s="98">
        <v>0.13500000000000001</v>
      </c>
      <c r="I50" s="98">
        <v>2.2031000000000001</v>
      </c>
      <c r="J50" s="98">
        <v>2.5</v>
      </c>
      <c r="K50" s="99">
        <v>1.7052</v>
      </c>
      <c r="L50" s="99">
        <v>0.56499999999999995</v>
      </c>
      <c r="M50" s="112">
        <v>2.2702</v>
      </c>
    </row>
    <row r="51" spans="1:13" x14ac:dyDescent="0.25">
      <c r="A51" s="95">
        <v>560080</v>
      </c>
      <c r="B51" s="96" t="s">
        <v>58</v>
      </c>
      <c r="C51" s="97">
        <v>2108</v>
      </c>
      <c r="D51" s="97">
        <v>426</v>
      </c>
      <c r="E51" s="97">
        <v>17467</v>
      </c>
      <c r="F51" s="97">
        <v>5254</v>
      </c>
      <c r="G51" s="98">
        <v>0.121</v>
      </c>
      <c r="H51" s="98">
        <v>8.1000000000000003E-2</v>
      </c>
      <c r="I51" s="98">
        <v>2.5</v>
      </c>
      <c r="J51" s="98">
        <v>2.5</v>
      </c>
      <c r="K51" s="99">
        <v>1.9225000000000001</v>
      </c>
      <c r="L51" s="99">
        <v>0.57750000000000001</v>
      </c>
      <c r="M51" s="112">
        <v>2.5</v>
      </c>
    </row>
    <row r="52" spans="1:13" x14ac:dyDescent="0.25">
      <c r="A52" s="95">
        <v>560081</v>
      </c>
      <c r="B52" s="96" t="s">
        <v>59</v>
      </c>
      <c r="C52" s="97">
        <v>3543</v>
      </c>
      <c r="D52" s="97">
        <v>903</v>
      </c>
      <c r="E52" s="97">
        <v>19799</v>
      </c>
      <c r="F52" s="97">
        <v>6825</v>
      </c>
      <c r="G52" s="98">
        <v>0.17899999999999999</v>
      </c>
      <c r="H52" s="98">
        <v>0.13200000000000001</v>
      </c>
      <c r="I52" s="98">
        <v>2.5</v>
      </c>
      <c r="J52" s="98">
        <v>2.5</v>
      </c>
      <c r="K52" s="99">
        <v>1.86</v>
      </c>
      <c r="L52" s="99">
        <v>0.64</v>
      </c>
      <c r="M52" s="112">
        <v>2.5</v>
      </c>
    </row>
    <row r="53" spans="1:13" x14ac:dyDescent="0.25">
      <c r="A53" s="95">
        <v>560082</v>
      </c>
      <c r="B53" s="96" t="s">
        <v>60</v>
      </c>
      <c r="C53" s="97">
        <v>2880</v>
      </c>
      <c r="D53" s="97">
        <v>416</v>
      </c>
      <c r="E53" s="97">
        <v>15250</v>
      </c>
      <c r="F53" s="97">
        <v>3874</v>
      </c>
      <c r="G53" s="98">
        <v>0.189</v>
      </c>
      <c r="H53" s="98">
        <v>0.107</v>
      </c>
      <c r="I53" s="98">
        <v>2.5</v>
      </c>
      <c r="J53" s="98">
        <v>2.5</v>
      </c>
      <c r="K53" s="99">
        <v>1.9924999999999999</v>
      </c>
      <c r="L53" s="99">
        <v>0.50749999999999995</v>
      </c>
      <c r="M53" s="112">
        <v>2.5</v>
      </c>
    </row>
    <row r="54" spans="1:13" x14ac:dyDescent="0.25">
      <c r="A54" s="95">
        <v>560083</v>
      </c>
      <c r="B54" s="96" t="s">
        <v>61</v>
      </c>
      <c r="C54" s="97">
        <v>2770</v>
      </c>
      <c r="D54" s="97">
        <v>285</v>
      </c>
      <c r="E54" s="97">
        <v>13960</v>
      </c>
      <c r="F54" s="97">
        <v>3320</v>
      </c>
      <c r="G54" s="98">
        <v>0.19800000000000001</v>
      </c>
      <c r="H54" s="98">
        <v>8.5999999999999993E-2</v>
      </c>
      <c r="I54" s="98">
        <v>2.5</v>
      </c>
      <c r="J54" s="98">
        <v>2.5</v>
      </c>
      <c r="K54" s="99">
        <v>2.02</v>
      </c>
      <c r="L54" s="99">
        <v>0.48</v>
      </c>
      <c r="M54" s="112">
        <v>2.5</v>
      </c>
    </row>
    <row r="55" spans="1:13" x14ac:dyDescent="0.25">
      <c r="A55" s="95">
        <v>560084</v>
      </c>
      <c r="B55" s="96" t="s">
        <v>62</v>
      </c>
      <c r="C55" s="97">
        <v>3591</v>
      </c>
      <c r="D55" s="97">
        <v>1311</v>
      </c>
      <c r="E55" s="97">
        <v>20209</v>
      </c>
      <c r="F55" s="97">
        <v>6523</v>
      </c>
      <c r="G55" s="98">
        <v>0.17799999999999999</v>
      </c>
      <c r="H55" s="98">
        <v>0.20100000000000001</v>
      </c>
      <c r="I55" s="98">
        <v>2.5</v>
      </c>
      <c r="J55" s="98">
        <v>2.4803000000000002</v>
      </c>
      <c r="K55" s="99">
        <v>1.89</v>
      </c>
      <c r="L55" s="99">
        <v>0.60519999999999996</v>
      </c>
      <c r="M55" s="112">
        <v>2.4952000000000001</v>
      </c>
    </row>
    <row r="56" spans="1:13" x14ac:dyDescent="0.25">
      <c r="A56" s="95">
        <v>560085</v>
      </c>
      <c r="B56" s="96" t="s">
        <v>63</v>
      </c>
      <c r="C56" s="97">
        <v>637</v>
      </c>
      <c r="D56" s="97">
        <v>18</v>
      </c>
      <c r="E56" s="97">
        <v>9206</v>
      </c>
      <c r="F56" s="97">
        <v>159</v>
      </c>
      <c r="G56" s="98">
        <v>6.9000000000000006E-2</v>
      </c>
      <c r="H56" s="98">
        <v>0.113</v>
      </c>
      <c r="I56" s="98">
        <v>2.5</v>
      </c>
      <c r="J56" s="98">
        <v>2.5</v>
      </c>
      <c r="K56" s="99">
        <v>2.4575</v>
      </c>
      <c r="L56" s="99">
        <v>4.2500000000000003E-2</v>
      </c>
      <c r="M56" s="112">
        <v>2.5</v>
      </c>
    </row>
    <row r="57" spans="1:13" x14ac:dyDescent="0.25">
      <c r="A57" s="95">
        <v>560086</v>
      </c>
      <c r="B57" s="96" t="s">
        <v>64</v>
      </c>
      <c r="C57" s="97">
        <v>3524</v>
      </c>
      <c r="D57" s="97">
        <v>84</v>
      </c>
      <c r="E57" s="97">
        <v>17674</v>
      </c>
      <c r="F57" s="97">
        <v>597</v>
      </c>
      <c r="G57" s="98">
        <v>0.19900000000000001</v>
      </c>
      <c r="H57" s="98">
        <v>0.14099999999999999</v>
      </c>
      <c r="I57" s="98">
        <v>2.5</v>
      </c>
      <c r="J57" s="98">
        <v>2.5</v>
      </c>
      <c r="K57" s="99">
        <v>2.4175</v>
      </c>
      <c r="L57" s="99">
        <v>8.2500000000000004E-2</v>
      </c>
      <c r="M57" s="112">
        <v>2.5</v>
      </c>
    </row>
    <row r="58" spans="1:13" x14ac:dyDescent="0.25">
      <c r="A58" s="95">
        <v>560087</v>
      </c>
      <c r="B58" s="96" t="s">
        <v>65</v>
      </c>
      <c r="C58" s="97">
        <v>5275</v>
      </c>
      <c r="D58" s="97">
        <v>0</v>
      </c>
      <c r="E58" s="97">
        <v>24717</v>
      </c>
      <c r="F58" s="97">
        <v>2</v>
      </c>
      <c r="G58" s="98">
        <v>0.21299999999999999</v>
      </c>
      <c r="H58" s="98">
        <v>0</v>
      </c>
      <c r="I58" s="98">
        <v>2.0156000000000001</v>
      </c>
      <c r="J58" s="98"/>
      <c r="K58" s="99">
        <v>2.0156000000000001</v>
      </c>
      <c r="L58" s="99">
        <v>0</v>
      </c>
      <c r="M58" s="112">
        <v>2.0156000000000001</v>
      </c>
    </row>
    <row r="59" spans="1:13" x14ac:dyDescent="0.25">
      <c r="A59" s="95">
        <v>560088</v>
      </c>
      <c r="B59" s="96" t="s">
        <v>66</v>
      </c>
      <c r="C59" s="97">
        <v>876</v>
      </c>
      <c r="D59" s="97">
        <v>0</v>
      </c>
      <c r="E59" s="97">
        <v>5967</v>
      </c>
      <c r="F59" s="97">
        <v>0</v>
      </c>
      <c r="G59" s="98">
        <v>0.14699999999999999</v>
      </c>
      <c r="H59" s="98">
        <v>0</v>
      </c>
      <c r="I59" s="98">
        <v>2.5</v>
      </c>
      <c r="J59" s="98"/>
      <c r="K59" s="99">
        <v>2.5</v>
      </c>
      <c r="L59" s="99">
        <v>0</v>
      </c>
      <c r="M59" s="112">
        <v>2.5</v>
      </c>
    </row>
    <row r="60" spans="1:13" x14ac:dyDescent="0.25">
      <c r="A60" s="95">
        <v>560089</v>
      </c>
      <c r="B60" s="96" t="s">
        <v>67</v>
      </c>
      <c r="C60" s="97">
        <v>938</v>
      </c>
      <c r="D60" s="97">
        <v>0</v>
      </c>
      <c r="E60" s="97">
        <v>3973</v>
      </c>
      <c r="F60" s="97">
        <v>0</v>
      </c>
      <c r="G60" s="98">
        <v>0.23599999999999999</v>
      </c>
      <c r="H60" s="98">
        <v>0</v>
      </c>
      <c r="I60" s="98">
        <v>0.9375</v>
      </c>
      <c r="J60" s="98"/>
      <c r="K60" s="99">
        <v>0.9375</v>
      </c>
      <c r="L60" s="99">
        <v>0</v>
      </c>
      <c r="M60" s="112">
        <v>0.9375</v>
      </c>
    </row>
    <row r="61" spans="1:13" x14ac:dyDescent="0.25">
      <c r="A61" s="95">
        <v>560096</v>
      </c>
      <c r="B61" s="96" t="s">
        <v>68</v>
      </c>
      <c r="C61" s="97">
        <v>45</v>
      </c>
      <c r="D61" s="97">
        <v>0</v>
      </c>
      <c r="E61" s="97">
        <v>416</v>
      </c>
      <c r="F61" s="97">
        <v>3</v>
      </c>
      <c r="G61" s="98">
        <v>0.108</v>
      </c>
      <c r="H61" s="98">
        <v>0</v>
      </c>
      <c r="I61" s="98">
        <v>2.5</v>
      </c>
      <c r="J61" s="98"/>
      <c r="K61" s="99">
        <v>2.4824999999999999</v>
      </c>
      <c r="L61" s="99">
        <v>0</v>
      </c>
      <c r="M61" s="112">
        <v>2.4824999999999999</v>
      </c>
    </row>
    <row r="62" spans="1:13" x14ac:dyDescent="0.25">
      <c r="A62" s="95">
        <v>560098</v>
      </c>
      <c r="B62" s="96" t="s">
        <v>69</v>
      </c>
      <c r="C62" s="97">
        <v>606</v>
      </c>
      <c r="D62" s="97">
        <v>0</v>
      </c>
      <c r="E62" s="97">
        <v>6620</v>
      </c>
      <c r="F62" s="97">
        <v>1</v>
      </c>
      <c r="G62" s="98">
        <v>9.1999999999999998E-2</v>
      </c>
      <c r="H62" s="98">
        <v>0</v>
      </c>
      <c r="I62" s="98">
        <v>2.5</v>
      </c>
      <c r="J62" s="98"/>
      <c r="K62" s="99">
        <v>2.5</v>
      </c>
      <c r="L62" s="99">
        <v>0</v>
      </c>
      <c r="M62" s="112">
        <v>2.5</v>
      </c>
    </row>
    <row r="63" spans="1:13" x14ac:dyDescent="0.25">
      <c r="A63" s="95">
        <v>560099</v>
      </c>
      <c r="B63" s="96" t="s">
        <v>70</v>
      </c>
      <c r="C63" s="97">
        <v>426</v>
      </c>
      <c r="D63" s="97">
        <v>10</v>
      </c>
      <c r="E63" s="97">
        <v>2133</v>
      </c>
      <c r="F63" s="97">
        <v>85</v>
      </c>
      <c r="G63" s="98">
        <v>0.2</v>
      </c>
      <c r="H63" s="98">
        <v>0.11799999999999999</v>
      </c>
      <c r="I63" s="98">
        <v>2.5</v>
      </c>
      <c r="J63" s="98">
        <v>2.5</v>
      </c>
      <c r="K63" s="99">
        <v>2.4049999999999998</v>
      </c>
      <c r="L63" s="99">
        <v>9.5000000000000001E-2</v>
      </c>
      <c r="M63" s="112">
        <v>2.5</v>
      </c>
    </row>
    <row r="64" spans="1:13" x14ac:dyDescent="0.25">
      <c r="A64" s="95">
        <v>560205</v>
      </c>
      <c r="B64" s="96" t="s">
        <v>71</v>
      </c>
      <c r="C64" s="97">
        <v>1</v>
      </c>
      <c r="D64" s="97">
        <v>1</v>
      </c>
      <c r="E64" s="97">
        <v>20</v>
      </c>
      <c r="F64" s="97">
        <v>26</v>
      </c>
      <c r="G64" s="98">
        <v>0.05</v>
      </c>
      <c r="H64" s="98">
        <v>3.7999999999999999E-2</v>
      </c>
      <c r="I64" s="98">
        <v>2.5</v>
      </c>
      <c r="J64" s="98">
        <v>2.5</v>
      </c>
      <c r="K64" s="99">
        <v>1.0874999999999999</v>
      </c>
      <c r="L64" s="99">
        <v>1.4125000000000001</v>
      </c>
      <c r="M64" s="112">
        <v>2.5</v>
      </c>
    </row>
    <row r="65" spans="1:13" x14ac:dyDescent="0.25">
      <c r="A65" s="95">
        <v>560206</v>
      </c>
      <c r="B65" s="96" t="s">
        <v>365</v>
      </c>
      <c r="C65" s="97">
        <v>12406</v>
      </c>
      <c r="D65" s="97">
        <v>2</v>
      </c>
      <c r="E65" s="97">
        <v>72597</v>
      </c>
      <c r="F65" s="97">
        <v>17</v>
      </c>
      <c r="G65" s="98">
        <v>0.17100000000000001</v>
      </c>
      <c r="H65" s="98">
        <v>0.11799999999999999</v>
      </c>
      <c r="I65" s="98">
        <v>2.5</v>
      </c>
      <c r="J65" s="98">
        <v>2.5</v>
      </c>
      <c r="K65" s="99">
        <v>2.5</v>
      </c>
      <c r="L65" s="99">
        <v>0</v>
      </c>
      <c r="M65" s="112">
        <v>2.5</v>
      </c>
    </row>
    <row r="66" spans="1:13" x14ac:dyDescent="0.25">
      <c r="A66" s="95">
        <v>560214</v>
      </c>
      <c r="B66" s="96" t="s">
        <v>366</v>
      </c>
      <c r="C66" s="97">
        <v>15645</v>
      </c>
      <c r="D66" s="97">
        <v>4062</v>
      </c>
      <c r="E66" s="97">
        <v>81958</v>
      </c>
      <c r="F66" s="97">
        <v>26503</v>
      </c>
      <c r="G66" s="98">
        <v>0.191</v>
      </c>
      <c r="H66" s="98">
        <v>0.153</v>
      </c>
      <c r="I66" s="98">
        <v>2.5</v>
      </c>
      <c r="J66" s="98">
        <v>2.5</v>
      </c>
      <c r="K66" s="99">
        <v>1.89</v>
      </c>
      <c r="L66" s="99">
        <v>0.61</v>
      </c>
      <c r="M66" s="112">
        <v>2.5</v>
      </c>
    </row>
    <row r="67" spans="1:13" x14ac:dyDescent="0.25">
      <c r="A67" s="95"/>
      <c r="B67" s="96" t="s">
        <v>212</v>
      </c>
      <c r="C67" s="97">
        <f>SUM(C6:C66)</f>
        <v>294714</v>
      </c>
      <c r="D67" s="97">
        <f t="shared" ref="D67:F67" si="0">SUM(D6:D66)</f>
        <v>67365</v>
      </c>
      <c r="E67" s="97">
        <f t="shared" si="0"/>
        <v>1494829</v>
      </c>
      <c r="F67" s="97">
        <f t="shared" si="0"/>
        <v>433508</v>
      </c>
      <c r="G67" s="110">
        <v>0.19719999999999999</v>
      </c>
      <c r="H67" s="110">
        <v>0.15540000000000001</v>
      </c>
      <c r="I67" s="98"/>
      <c r="J67" s="104"/>
      <c r="K67" s="104"/>
      <c r="L67" s="104"/>
      <c r="M67" s="104"/>
    </row>
  </sheetData>
  <mergeCells count="10">
    <mergeCell ref="I1:M1"/>
    <mergeCell ref="K4:L4"/>
    <mergeCell ref="A2:I2"/>
    <mergeCell ref="A3:G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72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60" zoomScaleNormal="100" zoomScaleSheetLayoutView="160" workbookViewId="0">
      <pane xSplit="2" ySplit="5" topLeftCell="H63" activePane="bottomRight" state="frozen"/>
      <selection pane="topRight" activeCell="C1" sqref="C1"/>
      <selection pane="bottomLeft" activeCell="A6" sqref="A6"/>
      <selection pane="bottomRight" activeCell="J1" sqref="J1:O1"/>
    </sheetView>
  </sheetViews>
  <sheetFormatPr defaultRowHeight="15" x14ac:dyDescent="0.25"/>
  <cols>
    <col min="1" max="1" width="7.85546875" style="88" customWidth="1"/>
    <col min="2" max="2" width="44.7109375" style="89" customWidth="1"/>
    <col min="3" max="3" width="13.28515625" style="89" customWidth="1"/>
    <col min="4" max="4" width="12.140625" style="89" customWidth="1"/>
    <col min="5" max="5" width="14.28515625" style="105" customWidth="1"/>
    <col min="6" max="6" width="10.7109375" style="105" customWidth="1"/>
    <col min="7" max="7" width="10.5703125" style="91" customWidth="1"/>
    <col min="8" max="8" width="11.42578125" style="106" customWidth="1"/>
    <col min="9" max="9" width="11.28515625" style="105" bestFit="1" customWidth="1"/>
    <col min="15" max="15" width="11.5703125" customWidth="1"/>
  </cols>
  <sheetData>
    <row r="1" spans="1:15" ht="41.25" customHeight="1" x14ac:dyDescent="0.25">
      <c r="E1" s="90"/>
      <c r="F1" s="90"/>
      <c r="H1" s="394"/>
      <c r="I1" s="394"/>
      <c r="J1" s="387" t="s">
        <v>369</v>
      </c>
      <c r="K1" s="387"/>
      <c r="L1" s="387"/>
      <c r="M1" s="387"/>
      <c r="N1" s="387"/>
      <c r="O1" s="387"/>
    </row>
    <row r="2" spans="1:15" ht="18" x14ac:dyDescent="0.25">
      <c r="A2" s="388" t="s">
        <v>280</v>
      </c>
      <c r="B2" s="388"/>
      <c r="C2" s="388"/>
      <c r="D2" s="388"/>
      <c r="E2" s="388"/>
      <c r="F2" s="388"/>
      <c r="G2" s="388"/>
      <c r="H2" s="388"/>
      <c r="I2" s="388"/>
    </row>
    <row r="3" spans="1:15" ht="45.6" customHeight="1" x14ac:dyDescent="0.25">
      <c r="A3" s="395" t="s">
        <v>281</v>
      </c>
      <c r="B3" s="395"/>
      <c r="C3" s="395"/>
      <c r="D3" s="395"/>
      <c r="E3" s="395"/>
      <c r="F3" s="395"/>
      <c r="G3" s="395"/>
      <c r="H3" s="92"/>
      <c r="I3" s="93"/>
    </row>
    <row r="4" spans="1:15" s="244" customFormat="1" ht="33.75" x14ac:dyDescent="0.2">
      <c r="A4" s="400" t="s">
        <v>76</v>
      </c>
      <c r="B4" s="400" t="s">
        <v>194</v>
      </c>
      <c r="C4" s="402" t="s">
        <v>282</v>
      </c>
      <c r="D4" s="403"/>
      <c r="E4" s="404" t="s">
        <v>196</v>
      </c>
      <c r="F4" s="405"/>
      <c r="G4" s="406" t="s">
        <v>283</v>
      </c>
      <c r="H4" s="407"/>
      <c r="I4" s="408" t="s">
        <v>198</v>
      </c>
      <c r="J4" s="409"/>
      <c r="K4" s="398" t="s">
        <v>199</v>
      </c>
      <c r="L4" s="399"/>
      <c r="M4" s="410" t="s">
        <v>200</v>
      </c>
      <c r="N4" s="411"/>
      <c r="O4" s="243" t="s">
        <v>284</v>
      </c>
    </row>
    <row r="5" spans="1:15" s="244" customFormat="1" ht="28.5" customHeight="1" x14ac:dyDescent="0.2">
      <c r="A5" s="401"/>
      <c r="B5" s="401"/>
      <c r="C5" s="252" t="s">
        <v>202</v>
      </c>
      <c r="D5" s="252" t="s">
        <v>203</v>
      </c>
      <c r="E5" s="252" t="s">
        <v>202</v>
      </c>
      <c r="F5" s="252" t="s">
        <v>203</v>
      </c>
      <c r="G5" s="252" t="s">
        <v>202</v>
      </c>
      <c r="H5" s="252" t="s">
        <v>203</v>
      </c>
      <c r="I5" s="252" t="s">
        <v>202</v>
      </c>
      <c r="J5" s="252" t="s">
        <v>203</v>
      </c>
      <c r="K5" s="252" t="s">
        <v>202</v>
      </c>
      <c r="L5" s="252" t="s">
        <v>203</v>
      </c>
      <c r="M5" s="253" t="s">
        <v>202</v>
      </c>
      <c r="N5" s="254" t="s">
        <v>203</v>
      </c>
      <c r="O5" s="255" t="s">
        <v>204</v>
      </c>
    </row>
    <row r="6" spans="1:15" x14ac:dyDescent="0.25">
      <c r="A6" s="95">
        <v>560002</v>
      </c>
      <c r="B6" s="96" t="s">
        <v>11</v>
      </c>
      <c r="C6" s="97">
        <v>2706</v>
      </c>
      <c r="D6" s="97">
        <v>0</v>
      </c>
      <c r="E6" s="97">
        <v>17713</v>
      </c>
      <c r="F6" s="97">
        <v>0</v>
      </c>
      <c r="G6" s="98">
        <v>0.153</v>
      </c>
      <c r="H6" s="98">
        <v>0</v>
      </c>
      <c r="I6" s="98">
        <v>1.0812999999999999</v>
      </c>
      <c r="J6" s="98"/>
      <c r="K6" s="99">
        <v>1.0812999999999999</v>
      </c>
      <c r="L6" s="99">
        <v>0</v>
      </c>
      <c r="M6" s="94"/>
      <c r="N6" s="104"/>
      <c r="O6" s="112">
        <v>1.0812999999999999</v>
      </c>
    </row>
    <row r="7" spans="1:15" x14ac:dyDescent="0.25">
      <c r="A7" s="95">
        <v>560014</v>
      </c>
      <c r="B7" s="96" t="s">
        <v>12</v>
      </c>
      <c r="C7" s="97">
        <v>460</v>
      </c>
      <c r="D7" s="97">
        <v>1</v>
      </c>
      <c r="E7" s="97">
        <v>4944</v>
      </c>
      <c r="F7" s="97">
        <v>4</v>
      </c>
      <c r="G7" s="98">
        <v>9.2999999999999999E-2</v>
      </c>
      <c r="H7" s="98">
        <v>0.25</v>
      </c>
      <c r="I7" s="98">
        <v>0.63080000000000003</v>
      </c>
      <c r="J7" s="98">
        <v>1.2632000000000001</v>
      </c>
      <c r="K7" s="99">
        <v>0.63009999999999999</v>
      </c>
      <c r="L7" s="99">
        <v>1.2999999999999999E-3</v>
      </c>
      <c r="M7" s="94"/>
      <c r="N7" s="104"/>
      <c r="O7" s="112">
        <v>0.63139999999999996</v>
      </c>
    </row>
    <row r="8" spans="1:15" x14ac:dyDescent="0.25">
      <c r="A8" s="95">
        <v>560017</v>
      </c>
      <c r="B8" s="96" t="s">
        <v>13</v>
      </c>
      <c r="C8" s="97">
        <v>17725</v>
      </c>
      <c r="D8" s="97">
        <v>1</v>
      </c>
      <c r="E8" s="97">
        <v>79239</v>
      </c>
      <c r="F8" s="97">
        <v>1</v>
      </c>
      <c r="G8" s="98">
        <v>0.224</v>
      </c>
      <c r="H8" s="98">
        <v>1</v>
      </c>
      <c r="I8" s="98">
        <v>1.6144000000000001</v>
      </c>
      <c r="J8" s="98">
        <v>2.5</v>
      </c>
      <c r="K8" s="99">
        <v>1.6144000000000001</v>
      </c>
      <c r="L8" s="99">
        <v>0</v>
      </c>
      <c r="M8" s="94"/>
      <c r="N8" s="104"/>
      <c r="O8" s="112">
        <v>1.6144000000000001</v>
      </c>
    </row>
    <row r="9" spans="1:15" x14ac:dyDescent="0.25">
      <c r="A9" s="95">
        <v>560019</v>
      </c>
      <c r="B9" s="96" t="s">
        <v>14</v>
      </c>
      <c r="C9" s="97">
        <v>16937</v>
      </c>
      <c r="D9" s="97">
        <v>1077</v>
      </c>
      <c r="E9" s="97">
        <v>88610</v>
      </c>
      <c r="F9" s="97">
        <v>3527</v>
      </c>
      <c r="G9" s="98">
        <v>0.191</v>
      </c>
      <c r="H9" s="98">
        <v>0.30499999999999999</v>
      </c>
      <c r="I9" s="98">
        <v>1.3666</v>
      </c>
      <c r="J9" s="98">
        <v>1.5490999999999999</v>
      </c>
      <c r="K9" s="99">
        <v>1.3147</v>
      </c>
      <c r="L9" s="99">
        <v>5.8900000000000001E-2</v>
      </c>
      <c r="M9" s="94"/>
      <c r="N9" s="104"/>
      <c r="O9" s="112">
        <v>1.3735999999999999</v>
      </c>
    </row>
    <row r="10" spans="1:15" x14ac:dyDescent="0.25">
      <c r="A10" s="95">
        <v>560021</v>
      </c>
      <c r="B10" s="96" t="s">
        <v>15</v>
      </c>
      <c r="C10" s="97">
        <v>11428</v>
      </c>
      <c r="D10" s="97">
        <v>16769</v>
      </c>
      <c r="E10" s="97">
        <v>56410</v>
      </c>
      <c r="F10" s="97">
        <v>39530</v>
      </c>
      <c r="G10" s="98">
        <v>0.20300000000000001</v>
      </c>
      <c r="H10" s="98">
        <v>0.42399999999999999</v>
      </c>
      <c r="I10" s="98">
        <v>1.4567000000000001</v>
      </c>
      <c r="J10" s="98">
        <v>2.1677</v>
      </c>
      <c r="K10" s="99">
        <v>0.85660000000000003</v>
      </c>
      <c r="L10" s="99">
        <v>0.8931</v>
      </c>
      <c r="M10" s="94"/>
      <c r="N10" s="104"/>
      <c r="O10" s="112">
        <v>1.7496</v>
      </c>
    </row>
    <row r="11" spans="1:15" x14ac:dyDescent="0.25">
      <c r="A11" s="95">
        <v>560022</v>
      </c>
      <c r="B11" s="96" t="s">
        <v>16</v>
      </c>
      <c r="C11" s="97">
        <v>12084</v>
      </c>
      <c r="D11" s="97">
        <v>6957</v>
      </c>
      <c r="E11" s="97">
        <v>67409</v>
      </c>
      <c r="F11" s="97">
        <v>23654</v>
      </c>
      <c r="G11" s="98">
        <v>0.17899999999999999</v>
      </c>
      <c r="H11" s="98">
        <v>0.29399999999999998</v>
      </c>
      <c r="I11" s="98">
        <v>1.2765</v>
      </c>
      <c r="J11" s="98">
        <v>1.4919</v>
      </c>
      <c r="K11" s="99">
        <v>0.9446</v>
      </c>
      <c r="L11" s="99">
        <v>0.38790000000000002</v>
      </c>
      <c r="M11" s="94">
        <v>1</v>
      </c>
      <c r="N11" s="104"/>
      <c r="O11" s="112">
        <v>0.38790000000000002</v>
      </c>
    </row>
    <row r="12" spans="1:15" x14ac:dyDescent="0.25">
      <c r="A12" s="95">
        <v>560024</v>
      </c>
      <c r="B12" s="96" t="s">
        <v>17</v>
      </c>
      <c r="C12" s="97">
        <v>260</v>
      </c>
      <c r="D12" s="97">
        <v>25018</v>
      </c>
      <c r="E12" s="97">
        <v>2117</v>
      </c>
      <c r="F12" s="97">
        <v>52045</v>
      </c>
      <c r="G12" s="98">
        <v>0.123</v>
      </c>
      <c r="H12" s="98">
        <v>0.48099999999999998</v>
      </c>
      <c r="I12" s="98">
        <v>0.85599999999999998</v>
      </c>
      <c r="J12" s="98">
        <v>2.464</v>
      </c>
      <c r="K12" s="99">
        <v>3.3399999999999999E-2</v>
      </c>
      <c r="L12" s="99">
        <v>2.3679000000000001</v>
      </c>
      <c r="M12" s="94"/>
      <c r="N12" s="104"/>
      <c r="O12" s="112">
        <v>2.4011999999999998</v>
      </c>
    </row>
    <row r="13" spans="1:15" x14ac:dyDescent="0.25">
      <c r="A13" s="95">
        <v>560026</v>
      </c>
      <c r="B13" s="96" t="s">
        <v>18</v>
      </c>
      <c r="C13" s="97">
        <v>15934</v>
      </c>
      <c r="D13" s="97">
        <v>6350</v>
      </c>
      <c r="E13" s="97">
        <v>101362</v>
      </c>
      <c r="F13" s="97">
        <v>20459</v>
      </c>
      <c r="G13" s="98">
        <v>0.157</v>
      </c>
      <c r="H13" s="98">
        <v>0.31</v>
      </c>
      <c r="I13" s="98">
        <v>1.1113</v>
      </c>
      <c r="J13" s="98">
        <v>1.5750999999999999</v>
      </c>
      <c r="K13" s="99">
        <v>0.92459999999999998</v>
      </c>
      <c r="L13" s="99">
        <v>0.2646</v>
      </c>
      <c r="M13" s="94"/>
      <c r="N13" s="104"/>
      <c r="O13" s="112">
        <v>1.1892</v>
      </c>
    </row>
    <row r="14" spans="1:15" x14ac:dyDescent="0.25">
      <c r="A14" s="95">
        <v>560032</v>
      </c>
      <c r="B14" s="96" t="s">
        <v>20</v>
      </c>
      <c r="C14" s="97">
        <v>3088</v>
      </c>
      <c r="D14" s="97">
        <v>0</v>
      </c>
      <c r="E14" s="97">
        <v>20177</v>
      </c>
      <c r="F14" s="97">
        <v>0</v>
      </c>
      <c r="G14" s="98">
        <v>0.153</v>
      </c>
      <c r="H14" s="98">
        <v>0</v>
      </c>
      <c r="I14" s="98">
        <v>1.0812999999999999</v>
      </c>
      <c r="J14" s="98"/>
      <c r="K14" s="99">
        <v>1.0812999999999999</v>
      </c>
      <c r="L14" s="99">
        <v>0</v>
      </c>
      <c r="M14" s="94"/>
      <c r="N14" s="104"/>
      <c r="O14" s="112">
        <v>1.0812999999999999</v>
      </c>
    </row>
    <row r="15" spans="1:15" x14ac:dyDescent="0.25">
      <c r="A15" s="95">
        <v>560033</v>
      </c>
      <c r="B15" s="96" t="s">
        <v>21</v>
      </c>
      <c r="C15" s="97">
        <v>14914</v>
      </c>
      <c r="D15" s="97">
        <v>0</v>
      </c>
      <c r="E15" s="97">
        <v>42969</v>
      </c>
      <c r="F15" s="97">
        <v>0</v>
      </c>
      <c r="G15" s="98">
        <v>0.34699999999999998</v>
      </c>
      <c r="H15" s="98">
        <v>0</v>
      </c>
      <c r="I15" s="98">
        <v>2.5</v>
      </c>
      <c r="J15" s="98"/>
      <c r="K15" s="99">
        <v>2.5</v>
      </c>
      <c r="L15" s="99">
        <v>0</v>
      </c>
      <c r="M15" s="94"/>
      <c r="N15" s="104"/>
      <c r="O15" s="112">
        <v>2.5</v>
      </c>
    </row>
    <row r="16" spans="1:15" x14ac:dyDescent="0.25">
      <c r="A16" s="95">
        <v>560034</v>
      </c>
      <c r="B16" s="96" t="s">
        <v>22</v>
      </c>
      <c r="C16" s="97">
        <v>8662</v>
      </c>
      <c r="D16" s="97">
        <v>0</v>
      </c>
      <c r="E16" s="97">
        <v>37667</v>
      </c>
      <c r="F16" s="97">
        <v>4</v>
      </c>
      <c r="G16" s="98">
        <v>0.23</v>
      </c>
      <c r="H16" s="98">
        <v>0</v>
      </c>
      <c r="I16" s="98">
        <v>1.6595</v>
      </c>
      <c r="J16" s="98"/>
      <c r="K16" s="99">
        <v>1.6595</v>
      </c>
      <c r="L16" s="99">
        <v>0</v>
      </c>
      <c r="M16" s="94"/>
      <c r="N16" s="104"/>
      <c r="O16" s="112">
        <v>1.6595</v>
      </c>
    </row>
    <row r="17" spans="1:15" x14ac:dyDescent="0.25">
      <c r="A17" s="95">
        <v>560035</v>
      </c>
      <c r="B17" s="96" t="s">
        <v>23</v>
      </c>
      <c r="C17" s="97">
        <v>239</v>
      </c>
      <c r="D17" s="97">
        <v>3130</v>
      </c>
      <c r="E17" s="97">
        <v>1869</v>
      </c>
      <c r="F17" s="97">
        <v>32504</v>
      </c>
      <c r="G17" s="98">
        <v>0.128</v>
      </c>
      <c r="H17" s="98">
        <v>9.6000000000000002E-2</v>
      </c>
      <c r="I17" s="98">
        <v>0.89359999999999995</v>
      </c>
      <c r="J17" s="98">
        <v>0.46260000000000001</v>
      </c>
      <c r="K17" s="99">
        <v>4.8300000000000003E-2</v>
      </c>
      <c r="L17" s="99">
        <v>0.43769999999999998</v>
      </c>
      <c r="M17" s="94"/>
      <c r="N17" s="104"/>
      <c r="O17" s="112">
        <v>0.4859</v>
      </c>
    </row>
    <row r="18" spans="1:15" x14ac:dyDescent="0.25">
      <c r="A18" s="95">
        <v>560036</v>
      </c>
      <c r="B18" s="96" t="s">
        <v>19</v>
      </c>
      <c r="C18" s="97">
        <v>6681</v>
      </c>
      <c r="D18" s="97">
        <v>1570</v>
      </c>
      <c r="E18" s="97">
        <v>45855</v>
      </c>
      <c r="F18" s="97">
        <v>10485</v>
      </c>
      <c r="G18" s="98">
        <v>0.14599999999999999</v>
      </c>
      <c r="H18" s="98">
        <v>0.15</v>
      </c>
      <c r="I18" s="98">
        <v>1.0286999999999999</v>
      </c>
      <c r="J18" s="98">
        <v>0.74329999999999996</v>
      </c>
      <c r="K18" s="99">
        <v>0.83740000000000003</v>
      </c>
      <c r="L18" s="99">
        <v>0.13830000000000001</v>
      </c>
      <c r="M18" s="94"/>
      <c r="N18" s="104"/>
      <c r="O18" s="112">
        <v>0.97570000000000001</v>
      </c>
    </row>
    <row r="19" spans="1:15" x14ac:dyDescent="0.25">
      <c r="A19" s="95">
        <v>560041</v>
      </c>
      <c r="B19" s="96" t="s">
        <v>25</v>
      </c>
      <c r="C19" s="97">
        <v>94</v>
      </c>
      <c r="D19" s="97">
        <v>6313</v>
      </c>
      <c r="E19" s="97">
        <v>354</v>
      </c>
      <c r="F19" s="97">
        <v>19512</v>
      </c>
      <c r="G19" s="98">
        <v>0.26600000000000001</v>
      </c>
      <c r="H19" s="98">
        <v>0.32400000000000001</v>
      </c>
      <c r="I19" s="98">
        <v>1.9298</v>
      </c>
      <c r="J19" s="98">
        <v>1.6477999999999999</v>
      </c>
      <c r="K19" s="99">
        <v>3.4700000000000002E-2</v>
      </c>
      <c r="L19" s="99">
        <v>1.6182000000000001</v>
      </c>
      <c r="M19" s="94"/>
      <c r="N19" s="104"/>
      <c r="O19" s="112">
        <v>1.6529</v>
      </c>
    </row>
    <row r="20" spans="1:15" x14ac:dyDescent="0.25">
      <c r="A20" s="95">
        <v>560043</v>
      </c>
      <c r="B20" s="96" t="s">
        <v>26</v>
      </c>
      <c r="C20" s="97">
        <v>1987</v>
      </c>
      <c r="D20" s="97">
        <v>1191</v>
      </c>
      <c r="E20" s="97">
        <v>20666</v>
      </c>
      <c r="F20" s="97">
        <v>5157</v>
      </c>
      <c r="G20" s="98">
        <v>9.6000000000000002E-2</v>
      </c>
      <c r="H20" s="98">
        <v>0.23100000000000001</v>
      </c>
      <c r="I20" s="98">
        <v>0.65329999999999999</v>
      </c>
      <c r="J20" s="98">
        <v>1.1644000000000001</v>
      </c>
      <c r="K20" s="99">
        <v>0.52259999999999995</v>
      </c>
      <c r="L20" s="99">
        <v>0.2329</v>
      </c>
      <c r="M20" s="94"/>
      <c r="N20" s="104"/>
      <c r="O20" s="112">
        <v>0.75549999999999995</v>
      </c>
    </row>
    <row r="21" spans="1:15" x14ac:dyDescent="0.25">
      <c r="A21" s="95">
        <v>560045</v>
      </c>
      <c r="B21" s="96" t="s">
        <v>27</v>
      </c>
      <c r="C21" s="97">
        <v>840</v>
      </c>
      <c r="D21" s="97">
        <v>394</v>
      </c>
      <c r="E21" s="97">
        <v>20436</v>
      </c>
      <c r="F21" s="97">
        <v>6022</v>
      </c>
      <c r="G21" s="98">
        <v>4.1000000000000002E-2</v>
      </c>
      <c r="H21" s="98">
        <v>6.5000000000000002E-2</v>
      </c>
      <c r="I21" s="98">
        <v>0.24030000000000001</v>
      </c>
      <c r="J21" s="98">
        <v>0.30149999999999999</v>
      </c>
      <c r="K21" s="99">
        <v>0.1855</v>
      </c>
      <c r="L21" s="99">
        <v>6.8699999999999997E-2</v>
      </c>
      <c r="M21" s="94"/>
      <c r="N21" s="104"/>
      <c r="O21" s="112">
        <v>0.25419999999999998</v>
      </c>
    </row>
    <row r="22" spans="1:15" x14ac:dyDescent="0.25">
      <c r="A22" s="95">
        <v>560047</v>
      </c>
      <c r="B22" s="96" t="s">
        <v>28</v>
      </c>
      <c r="C22" s="97">
        <v>1566</v>
      </c>
      <c r="D22" s="97">
        <v>572</v>
      </c>
      <c r="E22" s="97">
        <v>29204</v>
      </c>
      <c r="F22" s="97">
        <v>8311</v>
      </c>
      <c r="G22" s="98">
        <v>5.3999999999999999E-2</v>
      </c>
      <c r="H22" s="98">
        <v>6.9000000000000006E-2</v>
      </c>
      <c r="I22" s="98">
        <v>0.33789999999999998</v>
      </c>
      <c r="J22" s="98">
        <v>0.32229999999999998</v>
      </c>
      <c r="K22" s="99">
        <v>0.26290000000000002</v>
      </c>
      <c r="L22" s="99">
        <v>7.1499999999999994E-2</v>
      </c>
      <c r="M22" s="94"/>
      <c r="N22" s="104"/>
      <c r="O22" s="112">
        <v>0.33439999999999998</v>
      </c>
    </row>
    <row r="23" spans="1:15" x14ac:dyDescent="0.25">
      <c r="A23" s="95">
        <v>560052</v>
      </c>
      <c r="B23" s="96" t="s">
        <v>30</v>
      </c>
      <c r="C23" s="97">
        <v>1393</v>
      </c>
      <c r="D23" s="97">
        <v>350</v>
      </c>
      <c r="E23" s="97">
        <v>17359</v>
      </c>
      <c r="F23" s="97">
        <v>5419</v>
      </c>
      <c r="G23" s="98">
        <v>0.08</v>
      </c>
      <c r="H23" s="98">
        <v>6.5000000000000002E-2</v>
      </c>
      <c r="I23" s="98">
        <v>0.53310000000000002</v>
      </c>
      <c r="J23" s="98">
        <v>0.30149999999999999</v>
      </c>
      <c r="K23" s="99">
        <v>0.40629999999999999</v>
      </c>
      <c r="L23" s="99">
        <v>7.1800000000000003E-2</v>
      </c>
      <c r="M23" s="94"/>
      <c r="N23" s="104"/>
      <c r="O23" s="112">
        <v>0.47799999999999998</v>
      </c>
    </row>
    <row r="24" spans="1:15" x14ac:dyDescent="0.25">
      <c r="A24" s="95">
        <v>560053</v>
      </c>
      <c r="B24" s="96" t="s">
        <v>31</v>
      </c>
      <c r="C24" s="97">
        <v>621</v>
      </c>
      <c r="D24" s="97">
        <v>212</v>
      </c>
      <c r="E24" s="97">
        <v>15545</v>
      </c>
      <c r="F24" s="97">
        <v>4327</v>
      </c>
      <c r="G24" s="98">
        <v>0.04</v>
      </c>
      <c r="H24" s="98">
        <v>4.9000000000000002E-2</v>
      </c>
      <c r="I24" s="98">
        <v>0.23280000000000001</v>
      </c>
      <c r="J24" s="98">
        <v>0.21829999999999999</v>
      </c>
      <c r="K24" s="99">
        <v>0.182</v>
      </c>
      <c r="L24" s="99">
        <v>4.7600000000000003E-2</v>
      </c>
      <c r="M24" s="94"/>
      <c r="N24" s="104"/>
      <c r="O24" s="112">
        <v>0.2296</v>
      </c>
    </row>
    <row r="25" spans="1:15" x14ac:dyDescent="0.25">
      <c r="A25" s="95">
        <v>560054</v>
      </c>
      <c r="B25" s="96" t="s">
        <v>32</v>
      </c>
      <c r="C25" s="97">
        <v>1913</v>
      </c>
      <c r="D25" s="97">
        <v>1899</v>
      </c>
      <c r="E25" s="97">
        <v>15752</v>
      </c>
      <c r="F25" s="97">
        <v>5308</v>
      </c>
      <c r="G25" s="98">
        <v>0.121</v>
      </c>
      <c r="H25" s="98">
        <v>0.35799999999999998</v>
      </c>
      <c r="I25" s="98">
        <v>0.84099999999999997</v>
      </c>
      <c r="J25" s="98">
        <v>1.8246</v>
      </c>
      <c r="K25" s="99">
        <v>0.62909999999999999</v>
      </c>
      <c r="L25" s="99">
        <v>0.45979999999999999</v>
      </c>
      <c r="M25" s="94"/>
      <c r="N25" s="104"/>
      <c r="O25" s="112">
        <v>1.0889</v>
      </c>
    </row>
    <row r="26" spans="1:15" x14ac:dyDescent="0.25">
      <c r="A26" s="95">
        <v>560055</v>
      </c>
      <c r="B26" s="96" t="s">
        <v>33</v>
      </c>
      <c r="C26" s="97">
        <v>636</v>
      </c>
      <c r="D26" s="97">
        <v>66</v>
      </c>
      <c r="E26" s="97">
        <v>10878</v>
      </c>
      <c r="F26" s="97">
        <v>2709</v>
      </c>
      <c r="G26" s="98">
        <v>5.8000000000000003E-2</v>
      </c>
      <c r="H26" s="98">
        <v>2.4E-2</v>
      </c>
      <c r="I26" s="98">
        <v>0.3679</v>
      </c>
      <c r="J26" s="98">
        <v>8.8400000000000006E-2</v>
      </c>
      <c r="K26" s="99">
        <v>0.29470000000000002</v>
      </c>
      <c r="L26" s="99">
        <v>1.7600000000000001E-2</v>
      </c>
      <c r="M26" s="94"/>
      <c r="N26" s="104"/>
      <c r="O26" s="112">
        <v>0.31230000000000002</v>
      </c>
    </row>
    <row r="27" spans="1:15" x14ac:dyDescent="0.25">
      <c r="A27" s="95">
        <v>560056</v>
      </c>
      <c r="B27" s="96" t="s">
        <v>34</v>
      </c>
      <c r="C27" s="97">
        <v>1386</v>
      </c>
      <c r="D27" s="97">
        <v>196</v>
      </c>
      <c r="E27" s="97">
        <v>15166</v>
      </c>
      <c r="F27" s="97">
        <v>3401</v>
      </c>
      <c r="G27" s="98">
        <v>9.0999999999999998E-2</v>
      </c>
      <c r="H27" s="98">
        <v>5.8000000000000003E-2</v>
      </c>
      <c r="I27" s="98">
        <v>0.61570000000000003</v>
      </c>
      <c r="J27" s="98">
        <v>0.2651</v>
      </c>
      <c r="K27" s="99">
        <v>0.50309999999999999</v>
      </c>
      <c r="L27" s="99">
        <v>4.8500000000000001E-2</v>
      </c>
      <c r="M27" s="94"/>
      <c r="N27" s="104"/>
      <c r="O27" s="112">
        <v>0.55159999999999998</v>
      </c>
    </row>
    <row r="28" spans="1:15" x14ac:dyDescent="0.25">
      <c r="A28" s="95">
        <v>560057</v>
      </c>
      <c r="B28" s="96" t="s">
        <v>35</v>
      </c>
      <c r="C28" s="97">
        <v>5638</v>
      </c>
      <c r="D28" s="97">
        <v>1342</v>
      </c>
      <c r="E28" s="97">
        <v>12344</v>
      </c>
      <c r="F28" s="97">
        <v>3281</v>
      </c>
      <c r="G28" s="98">
        <v>0.45700000000000002</v>
      </c>
      <c r="H28" s="98">
        <v>0.40899999999999997</v>
      </c>
      <c r="I28" s="98">
        <v>2.5</v>
      </c>
      <c r="J28" s="98">
        <v>2.0897000000000001</v>
      </c>
      <c r="K28" s="99">
        <v>1.9750000000000001</v>
      </c>
      <c r="L28" s="99">
        <v>0.43880000000000002</v>
      </c>
      <c r="M28" s="94"/>
      <c r="N28" s="104"/>
      <c r="O28" s="112">
        <v>2.4138000000000002</v>
      </c>
    </row>
    <row r="29" spans="1:15" x14ac:dyDescent="0.25">
      <c r="A29" s="95">
        <v>560058</v>
      </c>
      <c r="B29" s="96" t="s">
        <v>36</v>
      </c>
      <c r="C29" s="97">
        <v>1130</v>
      </c>
      <c r="D29" s="97">
        <v>387</v>
      </c>
      <c r="E29" s="97">
        <v>35068</v>
      </c>
      <c r="F29" s="97">
        <v>10020</v>
      </c>
      <c r="G29" s="98">
        <v>3.2000000000000001E-2</v>
      </c>
      <c r="H29" s="98">
        <v>3.9E-2</v>
      </c>
      <c r="I29" s="98">
        <v>0.17269999999999999</v>
      </c>
      <c r="J29" s="98">
        <v>0.1663</v>
      </c>
      <c r="K29" s="99">
        <v>0.13439999999999999</v>
      </c>
      <c r="L29" s="99">
        <v>3.6900000000000002E-2</v>
      </c>
      <c r="M29" s="94"/>
      <c r="N29" s="104"/>
      <c r="O29" s="112">
        <v>0.17130000000000001</v>
      </c>
    </row>
    <row r="30" spans="1:15" x14ac:dyDescent="0.25">
      <c r="A30" s="95">
        <v>560059</v>
      </c>
      <c r="B30" s="96" t="s">
        <v>37</v>
      </c>
      <c r="C30" s="97">
        <v>3105</v>
      </c>
      <c r="D30" s="97">
        <v>748</v>
      </c>
      <c r="E30" s="97">
        <v>10756</v>
      </c>
      <c r="F30" s="97">
        <v>2650</v>
      </c>
      <c r="G30" s="98">
        <v>0.28899999999999998</v>
      </c>
      <c r="H30" s="98">
        <v>0.28199999999999997</v>
      </c>
      <c r="I30" s="98">
        <v>2.1025</v>
      </c>
      <c r="J30" s="98">
        <v>1.4295</v>
      </c>
      <c r="K30" s="99">
        <v>1.6861999999999999</v>
      </c>
      <c r="L30" s="99">
        <v>0.28299999999999997</v>
      </c>
      <c r="M30" s="94"/>
      <c r="N30" s="104"/>
      <c r="O30" s="112">
        <v>1.9693000000000001</v>
      </c>
    </row>
    <row r="31" spans="1:15" x14ac:dyDescent="0.25">
      <c r="A31" s="95">
        <v>560060</v>
      </c>
      <c r="B31" s="96" t="s">
        <v>38</v>
      </c>
      <c r="C31" s="97">
        <v>651</v>
      </c>
      <c r="D31" s="97">
        <v>77</v>
      </c>
      <c r="E31" s="97">
        <v>11771</v>
      </c>
      <c r="F31" s="97">
        <v>3296</v>
      </c>
      <c r="G31" s="98">
        <v>5.5E-2</v>
      </c>
      <c r="H31" s="98">
        <v>2.3E-2</v>
      </c>
      <c r="I31" s="98">
        <v>0.34539999999999998</v>
      </c>
      <c r="J31" s="98">
        <v>8.3199999999999996E-2</v>
      </c>
      <c r="K31" s="99">
        <v>0.26979999999999998</v>
      </c>
      <c r="L31" s="99">
        <v>1.8200000000000001E-2</v>
      </c>
      <c r="M31" s="94"/>
      <c r="N31" s="104"/>
      <c r="O31" s="112">
        <v>0.28799999999999998</v>
      </c>
    </row>
    <row r="32" spans="1:15" x14ac:dyDescent="0.25">
      <c r="A32" s="95">
        <v>560061</v>
      </c>
      <c r="B32" s="96" t="s">
        <v>39</v>
      </c>
      <c r="C32" s="97">
        <v>785</v>
      </c>
      <c r="D32" s="97">
        <v>279</v>
      </c>
      <c r="E32" s="97">
        <v>17853</v>
      </c>
      <c r="F32" s="97">
        <v>5274</v>
      </c>
      <c r="G32" s="98">
        <v>4.3999999999999997E-2</v>
      </c>
      <c r="H32" s="98">
        <v>5.2999999999999999E-2</v>
      </c>
      <c r="I32" s="98">
        <v>0.26279999999999998</v>
      </c>
      <c r="J32" s="98">
        <v>0.23910000000000001</v>
      </c>
      <c r="K32" s="99">
        <v>0.2029</v>
      </c>
      <c r="L32" s="99">
        <v>5.45E-2</v>
      </c>
      <c r="M32" s="94"/>
      <c r="N32" s="104"/>
      <c r="O32" s="112">
        <v>0.25740000000000002</v>
      </c>
    </row>
    <row r="33" spans="1:15" x14ac:dyDescent="0.25">
      <c r="A33" s="95">
        <v>560062</v>
      </c>
      <c r="B33" s="96" t="s">
        <v>40</v>
      </c>
      <c r="C33" s="97">
        <v>1683</v>
      </c>
      <c r="D33" s="97">
        <v>692</v>
      </c>
      <c r="E33" s="97">
        <v>12765</v>
      </c>
      <c r="F33" s="97">
        <v>3402</v>
      </c>
      <c r="G33" s="98">
        <v>0.13200000000000001</v>
      </c>
      <c r="H33" s="98">
        <v>0.20300000000000001</v>
      </c>
      <c r="I33" s="98">
        <v>0.92359999999999998</v>
      </c>
      <c r="J33" s="98">
        <v>1.0188999999999999</v>
      </c>
      <c r="K33" s="99">
        <v>0.72970000000000002</v>
      </c>
      <c r="L33" s="99">
        <v>0.214</v>
      </c>
      <c r="M33" s="94"/>
      <c r="N33" s="104"/>
      <c r="O33" s="112">
        <v>0.94359999999999999</v>
      </c>
    </row>
    <row r="34" spans="1:15" x14ac:dyDescent="0.25">
      <c r="A34" s="95">
        <v>560063</v>
      </c>
      <c r="B34" s="96" t="s">
        <v>41</v>
      </c>
      <c r="C34" s="97">
        <v>816</v>
      </c>
      <c r="D34" s="97">
        <v>172</v>
      </c>
      <c r="E34" s="97">
        <v>13930</v>
      </c>
      <c r="F34" s="97">
        <v>4062</v>
      </c>
      <c r="G34" s="98">
        <v>5.8999999999999997E-2</v>
      </c>
      <c r="H34" s="98">
        <v>4.2000000000000003E-2</v>
      </c>
      <c r="I34" s="98">
        <v>0.3755</v>
      </c>
      <c r="J34" s="98">
        <v>0.18190000000000001</v>
      </c>
      <c r="K34" s="99">
        <v>0.29060000000000002</v>
      </c>
      <c r="L34" s="99">
        <v>4.1099999999999998E-2</v>
      </c>
      <c r="M34" s="94"/>
      <c r="N34" s="104"/>
      <c r="O34" s="112">
        <v>0.33169999999999999</v>
      </c>
    </row>
    <row r="35" spans="1:15" x14ac:dyDescent="0.25">
      <c r="A35" s="95">
        <v>560064</v>
      </c>
      <c r="B35" s="96" t="s">
        <v>42</v>
      </c>
      <c r="C35" s="97">
        <v>11200</v>
      </c>
      <c r="D35" s="97">
        <v>6123</v>
      </c>
      <c r="E35" s="97">
        <v>30514</v>
      </c>
      <c r="F35" s="97">
        <v>8778</v>
      </c>
      <c r="G35" s="98">
        <v>0.36699999999999999</v>
      </c>
      <c r="H35" s="98">
        <v>0.69799999999999995</v>
      </c>
      <c r="I35" s="98">
        <v>2.5</v>
      </c>
      <c r="J35" s="98">
        <v>2.5</v>
      </c>
      <c r="K35" s="99">
        <v>1.9424999999999999</v>
      </c>
      <c r="L35" s="99">
        <v>0.5575</v>
      </c>
      <c r="M35" s="94"/>
      <c r="N35" s="104"/>
      <c r="O35" s="112">
        <v>2.5</v>
      </c>
    </row>
    <row r="36" spans="1:15" x14ac:dyDescent="0.25">
      <c r="A36" s="95">
        <v>560065</v>
      </c>
      <c r="B36" s="96" t="s">
        <v>43</v>
      </c>
      <c r="C36" s="97">
        <v>370</v>
      </c>
      <c r="D36" s="97">
        <v>81</v>
      </c>
      <c r="E36" s="97">
        <v>12896</v>
      </c>
      <c r="F36" s="97">
        <v>3105</v>
      </c>
      <c r="G36" s="98">
        <v>2.9000000000000001E-2</v>
      </c>
      <c r="H36" s="98">
        <v>2.5999999999999999E-2</v>
      </c>
      <c r="I36" s="98">
        <v>0.1502</v>
      </c>
      <c r="J36" s="98">
        <v>9.8799999999999999E-2</v>
      </c>
      <c r="K36" s="99">
        <v>0.121</v>
      </c>
      <c r="L36" s="99">
        <v>1.9199999999999998E-2</v>
      </c>
      <c r="M36" s="94"/>
      <c r="N36" s="104"/>
      <c r="O36" s="112">
        <v>0.14019999999999999</v>
      </c>
    </row>
    <row r="37" spans="1:15" x14ac:dyDescent="0.25">
      <c r="A37" s="95">
        <v>560066</v>
      </c>
      <c r="B37" s="96" t="s">
        <v>44</v>
      </c>
      <c r="C37" s="97">
        <v>803</v>
      </c>
      <c r="D37" s="97">
        <v>209</v>
      </c>
      <c r="E37" s="97">
        <v>8770</v>
      </c>
      <c r="F37" s="97">
        <v>2185</v>
      </c>
      <c r="G37" s="98">
        <v>9.1999999999999998E-2</v>
      </c>
      <c r="H37" s="98">
        <v>9.6000000000000002E-2</v>
      </c>
      <c r="I37" s="98">
        <v>0.62319999999999998</v>
      </c>
      <c r="J37" s="98">
        <v>0.46260000000000001</v>
      </c>
      <c r="K37" s="99">
        <v>0.49919999999999998</v>
      </c>
      <c r="L37" s="99">
        <v>9.2100000000000001E-2</v>
      </c>
      <c r="M37" s="94"/>
      <c r="N37" s="104"/>
      <c r="O37" s="112">
        <v>0.59130000000000005</v>
      </c>
    </row>
    <row r="38" spans="1:15" x14ac:dyDescent="0.25">
      <c r="A38" s="95">
        <v>560067</v>
      </c>
      <c r="B38" s="96" t="s">
        <v>45</v>
      </c>
      <c r="C38" s="97">
        <v>590</v>
      </c>
      <c r="D38" s="97">
        <v>242</v>
      </c>
      <c r="E38" s="97">
        <v>21746</v>
      </c>
      <c r="F38" s="97">
        <v>6754</v>
      </c>
      <c r="G38" s="98">
        <v>2.7E-2</v>
      </c>
      <c r="H38" s="98">
        <v>3.5999999999999997E-2</v>
      </c>
      <c r="I38" s="98">
        <v>0.13519999999999999</v>
      </c>
      <c r="J38" s="98">
        <v>0.1507</v>
      </c>
      <c r="K38" s="99">
        <v>0.1031</v>
      </c>
      <c r="L38" s="99">
        <v>3.5700000000000003E-2</v>
      </c>
      <c r="M38" s="94"/>
      <c r="N38" s="104"/>
      <c r="O38" s="112">
        <v>0.1389</v>
      </c>
    </row>
    <row r="39" spans="1:15" x14ac:dyDescent="0.25">
      <c r="A39" s="95">
        <v>560068</v>
      </c>
      <c r="B39" s="96" t="s">
        <v>46</v>
      </c>
      <c r="C39" s="97">
        <v>3913</v>
      </c>
      <c r="D39" s="97">
        <v>696</v>
      </c>
      <c r="E39" s="97">
        <v>25344</v>
      </c>
      <c r="F39" s="97">
        <v>7496</v>
      </c>
      <c r="G39" s="98">
        <v>0.154</v>
      </c>
      <c r="H39" s="98">
        <v>9.2999999999999999E-2</v>
      </c>
      <c r="I39" s="98">
        <v>1.0888</v>
      </c>
      <c r="J39" s="98">
        <v>0.44700000000000001</v>
      </c>
      <c r="K39" s="99">
        <v>0.84060000000000001</v>
      </c>
      <c r="L39" s="99">
        <v>0.1019</v>
      </c>
      <c r="M39" s="94"/>
      <c r="N39" s="104"/>
      <c r="O39" s="112">
        <v>0.9425</v>
      </c>
    </row>
    <row r="40" spans="1:15" x14ac:dyDescent="0.25">
      <c r="A40" s="95">
        <v>560069</v>
      </c>
      <c r="B40" s="96" t="s">
        <v>47</v>
      </c>
      <c r="C40" s="97">
        <v>679</v>
      </c>
      <c r="D40" s="97">
        <v>113</v>
      </c>
      <c r="E40" s="97">
        <v>15482</v>
      </c>
      <c r="F40" s="97">
        <v>4364</v>
      </c>
      <c r="G40" s="98">
        <v>4.3999999999999997E-2</v>
      </c>
      <c r="H40" s="98">
        <v>2.5999999999999999E-2</v>
      </c>
      <c r="I40" s="98">
        <v>0.26279999999999998</v>
      </c>
      <c r="J40" s="98">
        <v>9.8799999999999999E-2</v>
      </c>
      <c r="K40" s="99">
        <v>0.20499999999999999</v>
      </c>
      <c r="L40" s="99">
        <v>2.1700000000000001E-2</v>
      </c>
      <c r="M40" s="94"/>
      <c r="N40" s="104"/>
      <c r="O40" s="112">
        <v>0.22670000000000001</v>
      </c>
    </row>
    <row r="41" spans="1:15" x14ac:dyDescent="0.25">
      <c r="A41" s="95">
        <v>560070</v>
      </c>
      <c r="B41" s="96" t="s">
        <v>48</v>
      </c>
      <c r="C41" s="97">
        <v>14483</v>
      </c>
      <c r="D41" s="97">
        <v>7573</v>
      </c>
      <c r="E41" s="97">
        <v>59769</v>
      </c>
      <c r="F41" s="97">
        <v>19515</v>
      </c>
      <c r="G41" s="98">
        <v>0.24199999999999999</v>
      </c>
      <c r="H41" s="98">
        <v>0.38800000000000001</v>
      </c>
      <c r="I41" s="98">
        <v>1.7496</v>
      </c>
      <c r="J41" s="98">
        <v>1.9804999999999999</v>
      </c>
      <c r="K41" s="99">
        <v>1.3191999999999999</v>
      </c>
      <c r="L41" s="99">
        <v>0.48720000000000002</v>
      </c>
      <c r="M41" s="94"/>
      <c r="N41" s="104"/>
      <c r="O41" s="112">
        <v>1.8064</v>
      </c>
    </row>
    <row r="42" spans="1:15" x14ac:dyDescent="0.25">
      <c r="A42" s="95">
        <v>560071</v>
      </c>
      <c r="B42" s="96" t="s">
        <v>49</v>
      </c>
      <c r="C42" s="97">
        <v>1840</v>
      </c>
      <c r="D42" s="97">
        <v>967</v>
      </c>
      <c r="E42" s="97">
        <v>17986</v>
      </c>
      <c r="F42" s="97">
        <v>5974</v>
      </c>
      <c r="G42" s="98">
        <v>0.10199999999999999</v>
      </c>
      <c r="H42" s="98">
        <v>0.16200000000000001</v>
      </c>
      <c r="I42" s="98">
        <v>0.69830000000000003</v>
      </c>
      <c r="J42" s="98">
        <v>0.80569999999999997</v>
      </c>
      <c r="K42" s="99">
        <v>0.52449999999999997</v>
      </c>
      <c r="L42" s="99">
        <v>0.2006</v>
      </c>
      <c r="M42" s="94"/>
      <c r="N42" s="104"/>
      <c r="O42" s="112">
        <v>0.72509999999999997</v>
      </c>
    </row>
    <row r="43" spans="1:15" x14ac:dyDescent="0.25">
      <c r="A43" s="95">
        <v>560072</v>
      </c>
      <c r="B43" s="96" t="s">
        <v>50</v>
      </c>
      <c r="C43" s="97">
        <v>2328</v>
      </c>
      <c r="D43" s="97">
        <v>676</v>
      </c>
      <c r="E43" s="97">
        <v>19322</v>
      </c>
      <c r="F43" s="97">
        <v>5158</v>
      </c>
      <c r="G43" s="98">
        <v>0.12</v>
      </c>
      <c r="H43" s="98">
        <v>0.13100000000000001</v>
      </c>
      <c r="I43" s="98">
        <v>0.83350000000000002</v>
      </c>
      <c r="J43" s="98">
        <v>0.64459999999999995</v>
      </c>
      <c r="K43" s="99">
        <v>0.65759999999999996</v>
      </c>
      <c r="L43" s="99">
        <v>0.13600000000000001</v>
      </c>
      <c r="M43" s="94"/>
      <c r="N43" s="104"/>
      <c r="O43" s="112">
        <v>0.79359999999999997</v>
      </c>
    </row>
    <row r="44" spans="1:15" x14ac:dyDescent="0.25">
      <c r="A44" s="95">
        <v>560073</v>
      </c>
      <c r="B44" s="96" t="s">
        <v>51</v>
      </c>
      <c r="C44" s="97">
        <v>3417</v>
      </c>
      <c r="D44" s="97">
        <v>419</v>
      </c>
      <c r="E44" s="97">
        <v>10957</v>
      </c>
      <c r="F44" s="97">
        <v>2186</v>
      </c>
      <c r="G44" s="98">
        <v>0.312</v>
      </c>
      <c r="H44" s="98">
        <v>0.192</v>
      </c>
      <c r="I44" s="98">
        <v>2.2751999999999999</v>
      </c>
      <c r="J44" s="98">
        <v>0.9617</v>
      </c>
      <c r="K44" s="99">
        <v>1.8975</v>
      </c>
      <c r="L44" s="99">
        <v>0.15959999999999999</v>
      </c>
      <c r="M44" s="94"/>
      <c r="N44" s="104"/>
      <c r="O44" s="112">
        <v>2.0571999999999999</v>
      </c>
    </row>
    <row r="45" spans="1:15" x14ac:dyDescent="0.25">
      <c r="A45" s="95">
        <v>560074</v>
      </c>
      <c r="B45" s="96" t="s">
        <v>52</v>
      </c>
      <c r="C45" s="97">
        <v>697</v>
      </c>
      <c r="D45" s="97">
        <v>291</v>
      </c>
      <c r="E45" s="97">
        <v>18023</v>
      </c>
      <c r="F45" s="97">
        <v>5814</v>
      </c>
      <c r="G45" s="98">
        <v>3.9E-2</v>
      </c>
      <c r="H45" s="98">
        <v>0.05</v>
      </c>
      <c r="I45" s="98">
        <v>0.2253</v>
      </c>
      <c r="J45" s="98">
        <v>0.2235</v>
      </c>
      <c r="K45" s="99">
        <v>0.17030000000000001</v>
      </c>
      <c r="L45" s="99">
        <v>5.45E-2</v>
      </c>
      <c r="M45" s="94"/>
      <c r="N45" s="104"/>
      <c r="O45" s="112">
        <v>0.2248</v>
      </c>
    </row>
    <row r="46" spans="1:15" x14ac:dyDescent="0.25">
      <c r="A46" s="95">
        <v>560075</v>
      </c>
      <c r="B46" s="96" t="s">
        <v>53</v>
      </c>
      <c r="C46" s="97">
        <v>10678</v>
      </c>
      <c r="D46" s="97">
        <v>2951</v>
      </c>
      <c r="E46" s="97">
        <v>29352</v>
      </c>
      <c r="F46" s="97">
        <v>8778</v>
      </c>
      <c r="G46" s="98">
        <v>0.36399999999999999</v>
      </c>
      <c r="H46" s="98">
        <v>0.33600000000000002</v>
      </c>
      <c r="I46" s="98">
        <v>2.5</v>
      </c>
      <c r="J46" s="98">
        <v>1.7101999999999999</v>
      </c>
      <c r="K46" s="99">
        <v>1.925</v>
      </c>
      <c r="L46" s="99">
        <v>0.39329999999999998</v>
      </c>
      <c r="M46" s="94"/>
      <c r="N46" s="104"/>
      <c r="O46" s="112">
        <v>2.3182999999999998</v>
      </c>
    </row>
    <row r="47" spans="1:15" x14ac:dyDescent="0.25">
      <c r="A47" s="95">
        <v>560076</v>
      </c>
      <c r="B47" s="96" t="s">
        <v>54</v>
      </c>
      <c r="C47" s="97">
        <v>868</v>
      </c>
      <c r="D47" s="97">
        <v>339</v>
      </c>
      <c r="E47" s="97">
        <v>8762</v>
      </c>
      <c r="F47" s="97">
        <v>2318</v>
      </c>
      <c r="G47" s="98">
        <v>9.9000000000000005E-2</v>
      </c>
      <c r="H47" s="98">
        <v>0.14599999999999999</v>
      </c>
      <c r="I47" s="98">
        <v>0.67579999999999996</v>
      </c>
      <c r="J47" s="98">
        <v>0.72260000000000002</v>
      </c>
      <c r="K47" s="99">
        <v>0.53459999999999996</v>
      </c>
      <c r="L47" s="99">
        <v>0.151</v>
      </c>
      <c r="M47" s="94">
        <v>1</v>
      </c>
      <c r="N47" s="104"/>
      <c r="O47" s="112">
        <v>0.151</v>
      </c>
    </row>
    <row r="48" spans="1:15" x14ac:dyDescent="0.25">
      <c r="A48" s="95">
        <v>560077</v>
      </c>
      <c r="B48" s="96" t="s">
        <v>55</v>
      </c>
      <c r="C48" s="97">
        <v>1179</v>
      </c>
      <c r="D48" s="97">
        <v>24</v>
      </c>
      <c r="E48" s="97">
        <v>10559</v>
      </c>
      <c r="F48" s="97">
        <v>2085</v>
      </c>
      <c r="G48" s="98">
        <v>0.112</v>
      </c>
      <c r="H48" s="98">
        <v>1.2E-2</v>
      </c>
      <c r="I48" s="98">
        <v>0.77339999999999998</v>
      </c>
      <c r="J48" s="98">
        <v>2.5999999999999999E-2</v>
      </c>
      <c r="K48" s="99">
        <v>0.64580000000000004</v>
      </c>
      <c r="L48" s="99">
        <v>4.3E-3</v>
      </c>
      <c r="M48" s="94"/>
      <c r="N48" s="104"/>
      <c r="O48" s="112">
        <v>0.65010000000000001</v>
      </c>
    </row>
    <row r="49" spans="1:15" x14ac:dyDescent="0.25">
      <c r="A49" s="95">
        <v>560078</v>
      </c>
      <c r="B49" s="96" t="s">
        <v>56</v>
      </c>
      <c r="C49" s="97">
        <v>3465</v>
      </c>
      <c r="D49" s="97">
        <v>1567</v>
      </c>
      <c r="E49" s="97">
        <v>34255</v>
      </c>
      <c r="F49" s="97">
        <v>11830</v>
      </c>
      <c r="G49" s="98">
        <v>0.10100000000000001</v>
      </c>
      <c r="H49" s="98">
        <v>0.13200000000000001</v>
      </c>
      <c r="I49" s="98">
        <v>0.69079999999999997</v>
      </c>
      <c r="J49" s="98">
        <v>0.64980000000000004</v>
      </c>
      <c r="K49" s="99">
        <v>0.51329999999999998</v>
      </c>
      <c r="L49" s="99">
        <v>0.16700000000000001</v>
      </c>
      <c r="M49" s="94"/>
      <c r="N49" s="104"/>
      <c r="O49" s="112">
        <v>0.68030000000000002</v>
      </c>
    </row>
    <row r="50" spans="1:15" x14ac:dyDescent="0.25">
      <c r="A50" s="95">
        <v>560079</v>
      </c>
      <c r="B50" s="96" t="s">
        <v>57</v>
      </c>
      <c r="C50" s="97">
        <v>4931</v>
      </c>
      <c r="D50" s="97">
        <v>1351</v>
      </c>
      <c r="E50" s="97">
        <v>32938</v>
      </c>
      <c r="F50" s="97">
        <v>9615</v>
      </c>
      <c r="G50" s="98">
        <v>0.15</v>
      </c>
      <c r="H50" s="98">
        <v>0.14099999999999999</v>
      </c>
      <c r="I50" s="98">
        <v>1.0588</v>
      </c>
      <c r="J50" s="98">
        <v>0.6966</v>
      </c>
      <c r="K50" s="99">
        <v>0.81950000000000001</v>
      </c>
      <c r="L50" s="99">
        <v>0.15740000000000001</v>
      </c>
      <c r="M50" s="94"/>
      <c r="N50" s="104"/>
      <c r="O50" s="112">
        <v>0.97689999999999999</v>
      </c>
    </row>
    <row r="51" spans="1:15" x14ac:dyDescent="0.25">
      <c r="A51" s="95">
        <v>560080</v>
      </c>
      <c r="B51" s="96" t="s">
        <v>58</v>
      </c>
      <c r="C51" s="97">
        <v>489</v>
      </c>
      <c r="D51" s="97">
        <v>106</v>
      </c>
      <c r="E51" s="97">
        <v>17467</v>
      </c>
      <c r="F51" s="97">
        <v>5254</v>
      </c>
      <c r="G51" s="98">
        <v>2.8000000000000001E-2</v>
      </c>
      <c r="H51" s="98">
        <v>0.02</v>
      </c>
      <c r="I51" s="98">
        <v>0.14269999999999999</v>
      </c>
      <c r="J51" s="98">
        <v>6.7599999999999993E-2</v>
      </c>
      <c r="K51" s="99">
        <v>0.10970000000000001</v>
      </c>
      <c r="L51" s="99">
        <v>1.5599999999999999E-2</v>
      </c>
      <c r="M51" s="94"/>
      <c r="N51" s="104"/>
      <c r="O51" s="112">
        <v>0.12529999999999999</v>
      </c>
    </row>
    <row r="52" spans="1:15" x14ac:dyDescent="0.25">
      <c r="A52" s="95">
        <v>560081</v>
      </c>
      <c r="B52" s="96" t="s">
        <v>59</v>
      </c>
      <c r="C52" s="97">
        <v>1235</v>
      </c>
      <c r="D52" s="97">
        <v>481</v>
      </c>
      <c r="E52" s="97">
        <v>19799</v>
      </c>
      <c r="F52" s="97">
        <v>6825</v>
      </c>
      <c r="G52" s="98">
        <v>6.2E-2</v>
      </c>
      <c r="H52" s="98">
        <v>7.0000000000000007E-2</v>
      </c>
      <c r="I52" s="98">
        <v>0.39800000000000002</v>
      </c>
      <c r="J52" s="98">
        <v>0.32750000000000001</v>
      </c>
      <c r="K52" s="99">
        <v>0.29609999999999997</v>
      </c>
      <c r="L52" s="99">
        <v>8.3799999999999999E-2</v>
      </c>
      <c r="M52" s="94"/>
      <c r="N52" s="104"/>
      <c r="O52" s="112">
        <v>0.37990000000000002</v>
      </c>
    </row>
    <row r="53" spans="1:15" x14ac:dyDescent="0.25">
      <c r="A53" s="95">
        <v>560082</v>
      </c>
      <c r="B53" s="96" t="s">
        <v>60</v>
      </c>
      <c r="C53" s="97">
        <v>970</v>
      </c>
      <c r="D53" s="97">
        <v>204</v>
      </c>
      <c r="E53" s="97">
        <v>15250</v>
      </c>
      <c r="F53" s="97">
        <v>3874</v>
      </c>
      <c r="G53" s="98">
        <v>6.4000000000000001E-2</v>
      </c>
      <c r="H53" s="98">
        <v>5.2999999999999999E-2</v>
      </c>
      <c r="I53" s="98">
        <v>0.41299999999999998</v>
      </c>
      <c r="J53" s="98">
        <v>0.23910000000000001</v>
      </c>
      <c r="K53" s="99">
        <v>0.32919999999999999</v>
      </c>
      <c r="L53" s="99">
        <v>4.8500000000000001E-2</v>
      </c>
      <c r="M53" s="94"/>
      <c r="N53" s="104"/>
      <c r="O53" s="112">
        <v>0.37769999999999998</v>
      </c>
    </row>
    <row r="54" spans="1:15" x14ac:dyDescent="0.25">
      <c r="A54" s="95">
        <v>560083</v>
      </c>
      <c r="B54" s="96" t="s">
        <v>61</v>
      </c>
      <c r="C54" s="97">
        <v>457</v>
      </c>
      <c r="D54" s="97">
        <v>180</v>
      </c>
      <c r="E54" s="97">
        <v>13960</v>
      </c>
      <c r="F54" s="97">
        <v>3320</v>
      </c>
      <c r="G54" s="98">
        <v>3.3000000000000002E-2</v>
      </c>
      <c r="H54" s="98">
        <v>5.3999999999999999E-2</v>
      </c>
      <c r="I54" s="98">
        <v>0.1802</v>
      </c>
      <c r="J54" s="98">
        <v>0.24429999999999999</v>
      </c>
      <c r="K54" s="99">
        <v>0.14560000000000001</v>
      </c>
      <c r="L54" s="99">
        <v>4.6899999999999997E-2</v>
      </c>
      <c r="M54" s="94"/>
      <c r="N54" s="104"/>
      <c r="O54" s="112">
        <v>0.1925</v>
      </c>
    </row>
    <row r="55" spans="1:15" x14ac:dyDescent="0.25">
      <c r="A55" s="95">
        <v>560084</v>
      </c>
      <c r="B55" s="96" t="s">
        <v>62</v>
      </c>
      <c r="C55" s="97">
        <v>172</v>
      </c>
      <c r="D55" s="97">
        <v>45</v>
      </c>
      <c r="E55" s="97">
        <v>20209</v>
      </c>
      <c r="F55" s="97">
        <v>6523</v>
      </c>
      <c r="G55" s="98">
        <v>8.9999999999999993E-3</v>
      </c>
      <c r="H55" s="98">
        <v>7.0000000000000001E-3</v>
      </c>
      <c r="I55" s="98">
        <v>0</v>
      </c>
      <c r="J55" s="98">
        <v>0</v>
      </c>
      <c r="K55" s="99">
        <v>0</v>
      </c>
      <c r="L55" s="99">
        <v>0</v>
      </c>
      <c r="M55" s="94"/>
      <c r="N55" s="104"/>
      <c r="O55" s="112">
        <v>0</v>
      </c>
    </row>
    <row r="56" spans="1:15" x14ac:dyDescent="0.25">
      <c r="A56" s="95">
        <v>560085</v>
      </c>
      <c r="B56" s="96" t="s">
        <v>63</v>
      </c>
      <c r="C56" s="97">
        <v>896</v>
      </c>
      <c r="D56" s="97">
        <v>16</v>
      </c>
      <c r="E56" s="97">
        <v>9206</v>
      </c>
      <c r="F56" s="97">
        <v>159</v>
      </c>
      <c r="G56" s="98">
        <v>9.7000000000000003E-2</v>
      </c>
      <c r="H56" s="98">
        <v>0.10100000000000001</v>
      </c>
      <c r="I56" s="98">
        <v>0.66080000000000005</v>
      </c>
      <c r="J56" s="98">
        <v>0.48859999999999998</v>
      </c>
      <c r="K56" s="99">
        <v>0.64959999999999996</v>
      </c>
      <c r="L56" s="99">
        <v>8.3000000000000001E-3</v>
      </c>
      <c r="M56" s="94"/>
      <c r="N56" s="104"/>
      <c r="O56" s="112">
        <v>0.65790000000000004</v>
      </c>
    </row>
    <row r="57" spans="1:15" x14ac:dyDescent="0.25">
      <c r="A57" s="95">
        <v>560086</v>
      </c>
      <c r="B57" s="96" t="s">
        <v>64</v>
      </c>
      <c r="C57" s="97">
        <v>2387</v>
      </c>
      <c r="D57" s="97">
        <v>90</v>
      </c>
      <c r="E57" s="97">
        <v>17674</v>
      </c>
      <c r="F57" s="97">
        <v>597</v>
      </c>
      <c r="G57" s="98">
        <v>0.13500000000000001</v>
      </c>
      <c r="H57" s="98">
        <v>0.151</v>
      </c>
      <c r="I57" s="98">
        <v>0.94610000000000005</v>
      </c>
      <c r="J57" s="98">
        <v>0.74850000000000005</v>
      </c>
      <c r="K57" s="99">
        <v>0.91490000000000005</v>
      </c>
      <c r="L57" s="99">
        <v>2.47E-2</v>
      </c>
      <c r="M57" s="94"/>
      <c r="N57" s="104"/>
      <c r="O57" s="112">
        <v>0.93959999999999999</v>
      </c>
    </row>
    <row r="58" spans="1:15" x14ac:dyDescent="0.25">
      <c r="A58" s="95">
        <v>560087</v>
      </c>
      <c r="B58" s="96" t="s">
        <v>65</v>
      </c>
      <c r="C58" s="97">
        <v>3756</v>
      </c>
      <c r="D58" s="97">
        <v>0</v>
      </c>
      <c r="E58" s="97">
        <v>24717</v>
      </c>
      <c r="F58" s="97">
        <v>2</v>
      </c>
      <c r="G58" s="98">
        <v>0.152</v>
      </c>
      <c r="H58" s="98">
        <v>0</v>
      </c>
      <c r="I58" s="98">
        <v>1.0738000000000001</v>
      </c>
      <c r="J58" s="98"/>
      <c r="K58" s="99">
        <v>1.0738000000000001</v>
      </c>
      <c r="L58" s="99">
        <v>0</v>
      </c>
      <c r="M58" s="94"/>
      <c r="N58" s="104"/>
      <c r="O58" s="112">
        <v>1.0738000000000001</v>
      </c>
    </row>
    <row r="59" spans="1:15" x14ac:dyDescent="0.25">
      <c r="A59" s="95">
        <v>560088</v>
      </c>
      <c r="B59" s="96" t="s">
        <v>66</v>
      </c>
      <c r="C59" s="97">
        <v>351</v>
      </c>
      <c r="D59" s="97">
        <v>0</v>
      </c>
      <c r="E59" s="97">
        <v>5967</v>
      </c>
      <c r="F59" s="97">
        <v>0</v>
      </c>
      <c r="G59" s="98">
        <v>5.8999999999999997E-2</v>
      </c>
      <c r="H59" s="98">
        <v>0</v>
      </c>
      <c r="I59" s="98">
        <v>0.3755</v>
      </c>
      <c r="J59" s="98"/>
      <c r="K59" s="99">
        <v>0.3755</v>
      </c>
      <c r="L59" s="99">
        <v>0</v>
      </c>
      <c r="M59" s="94"/>
      <c r="N59" s="104"/>
      <c r="O59" s="112">
        <v>0.3755</v>
      </c>
    </row>
    <row r="60" spans="1:15" x14ac:dyDescent="0.25">
      <c r="A60" s="95">
        <v>560089</v>
      </c>
      <c r="B60" s="96" t="s">
        <v>67</v>
      </c>
      <c r="C60" s="97">
        <v>690</v>
      </c>
      <c r="D60" s="97">
        <v>0</v>
      </c>
      <c r="E60" s="97">
        <v>3973</v>
      </c>
      <c r="F60" s="97">
        <v>0</v>
      </c>
      <c r="G60" s="98">
        <v>0.17399999999999999</v>
      </c>
      <c r="H60" s="98">
        <v>0</v>
      </c>
      <c r="I60" s="98">
        <v>1.2390000000000001</v>
      </c>
      <c r="J60" s="98"/>
      <c r="K60" s="99">
        <v>1.2390000000000001</v>
      </c>
      <c r="L60" s="99">
        <v>0</v>
      </c>
      <c r="M60" s="94"/>
      <c r="N60" s="104"/>
      <c r="O60" s="112">
        <v>1.2390000000000001</v>
      </c>
    </row>
    <row r="61" spans="1:15" x14ac:dyDescent="0.25">
      <c r="A61" s="95">
        <v>560096</v>
      </c>
      <c r="B61" s="96" t="s">
        <v>68</v>
      </c>
      <c r="C61" s="97">
        <v>47</v>
      </c>
      <c r="D61" s="97">
        <v>1</v>
      </c>
      <c r="E61" s="97">
        <v>416</v>
      </c>
      <c r="F61" s="97">
        <v>3</v>
      </c>
      <c r="G61" s="98">
        <v>0.113</v>
      </c>
      <c r="H61" s="98">
        <v>0.33300000000000002</v>
      </c>
      <c r="I61" s="98">
        <v>0.78090000000000004</v>
      </c>
      <c r="J61" s="98">
        <v>1.6946000000000001</v>
      </c>
      <c r="K61" s="99">
        <v>0.77549999999999997</v>
      </c>
      <c r="L61" s="99">
        <v>1.1900000000000001E-2</v>
      </c>
      <c r="M61" s="94"/>
      <c r="N61" s="104"/>
      <c r="O61" s="112">
        <v>0.7873</v>
      </c>
    </row>
    <row r="62" spans="1:15" x14ac:dyDescent="0.25">
      <c r="A62" s="95">
        <v>560098</v>
      </c>
      <c r="B62" s="96" t="s">
        <v>69</v>
      </c>
      <c r="C62" s="97">
        <v>473</v>
      </c>
      <c r="D62" s="97">
        <v>0</v>
      </c>
      <c r="E62" s="97">
        <v>6620</v>
      </c>
      <c r="F62" s="97">
        <v>1</v>
      </c>
      <c r="G62" s="98">
        <v>7.0999999999999994E-2</v>
      </c>
      <c r="H62" s="98">
        <v>0</v>
      </c>
      <c r="I62" s="98">
        <v>0.46560000000000001</v>
      </c>
      <c r="J62" s="98"/>
      <c r="K62" s="99">
        <v>0.46560000000000001</v>
      </c>
      <c r="L62" s="99">
        <v>0</v>
      </c>
      <c r="M62" s="94"/>
      <c r="N62" s="104"/>
      <c r="O62" s="112">
        <v>0.46560000000000001</v>
      </c>
    </row>
    <row r="63" spans="1:15" x14ac:dyDescent="0.25">
      <c r="A63" s="95">
        <v>560099</v>
      </c>
      <c r="B63" s="96" t="s">
        <v>70</v>
      </c>
      <c r="C63" s="97">
        <v>261</v>
      </c>
      <c r="D63" s="97">
        <v>28</v>
      </c>
      <c r="E63" s="97">
        <v>2133</v>
      </c>
      <c r="F63" s="97">
        <v>85</v>
      </c>
      <c r="G63" s="98">
        <v>0.122</v>
      </c>
      <c r="H63" s="98">
        <v>0.32900000000000001</v>
      </c>
      <c r="I63" s="98">
        <v>0.84850000000000003</v>
      </c>
      <c r="J63" s="98">
        <v>1.6738</v>
      </c>
      <c r="K63" s="99">
        <v>0.81630000000000003</v>
      </c>
      <c r="L63" s="99">
        <v>6.3600000000000004E-2</v>
      </c>
      <c r="M63" s="94"/>
      <c r="N63" s="104"/>
      <c r="O63" s="112">
        <v>0.87990000000000002</v>
      </c>
    </row>
    <row r="64" spans="1:15" x14ac:dyDescent="0.25">
      <c r="A64" s="95">
        <v>560205</v>
      </c>
      <c r="B64" s="96" t="s">
        <v>71</v>
      </c>
      <c r="C64" s="97">
        <v>13</v>
      </c>
      <c r="D64" s="97">
        <v>8</v>
      </c>
      <c r="E64" s="97">
        <v>20</v>
      </c>
      <c r="F64" s="97">
        <v>26</v>
      </c>
      <c r="G64" s="98">
        <v>0.65</v>
      </c>
      <c r="H64" s="98">
        <v>0.308</v>
      </c>
      <c r="I64" s="98">
        <v>2.5</v>
      </c>
      <c r="J64" s="98">
        <v>1.5647</v>
      </c>
      <c r="K64" s="99">
        <v>1.0874999999999999</v>
      </c>
      <c r="L64" s="99">
        <v>0.88400000000000001</v>
      </c>
      <c r="M64" s="94"/>
      <c r="N64" s="104"/>
      <c r="O64" s="112">
        <v>1.9715</v>
      </c>
    </row>
    <row r="65" spans="1:15" x14ac:dyDescent="0.25">
      <c r="A65" s="95">
        <v>560206</v>
      </c>
      <c r="B65" s="96" t="s">
        <v>365</v>
      </c>
      <c r="C65" s="97">
        <v>11879</v>
      </c>
      <c r="D65" s="97">
        <v>6</v>
      </c>
      <c r="E65" s="97">
        <v>72597</v>
      </c>
      <c r="F65" s="97">
        <v>17</v>
      </c>
      <c r="G65" s="98">
        <v>0.16400000000000001</v>
      </c>
      <c r="H65" s="98">
        <v>0.35299999999999998</v>
      </c>
      <c r="I65" s="98">
        <v>1.1638999999999999</v>
      </c>
      <c r="J65" s="98">
        <v>1.7986</v>
      </c>
      <c r="K65" s="99">
        <v>1.1638999999999999</v>
      </c>
      <c r="L65" s="99">
        <v>0</v>
      </c>
      <c r="M65" s="94"/>
      <c r="N65" s="104"/>
      <c r="O65" s="112">
        <v>1.1638999999999999</v>
      </c>
    </row>
    <row r="66" spans="1:15" x14ac:dyDescent="0.25">
      <c r="A66" s="95">
        <v>560214</v>
      </c>
      <c r="B66" s="96" t="s">
        <v>366</v>
      </c>
      <c r="C66" s="97">
        <v>7266</v>
      </c>
      <c r="D66" s="97">
        <v>2635</v>
      </c>
      <c r="E66" s="97">
        <v>81958</v>
      </c>
      <c r="F66" s="97">
        <v>26503</v>
      </c>
      <c r="G66" s="98">
        <v>8.8999999999999996E-2</v>
      </c>
      <c r="H66" s="98">
        <v>9.9000000000000005E-2</v>
      </c>
      <c r="I66" s="98">
        <v>0.60070000000000001</v>
      </c>
      <c r="J66" s="98">
        <v>0.47820000000000001</v>
      </c>
      <c r="K66" s="99">
        <v>0.4541</v>
      </c>
      <c r="L66" s="99">
        <v>0.1167</v>
      </c>
      <c r="M66" s="94"/>
      <c r="N66" s="104"/>
      <c r="O66" s="112">
        <v>0.57079999999999997</v>
      </c>
    </row>
    <row r="67" spans="1:15" x14ac:dyDescent="0.25">
      <c r="A67" s="95"/>
      <c r="B67" s="96" t="s">
        <v>212</v>
      </c>
      <c r="C67" s="97">
        <f>SUM(C6:C66)</f>
        <v>228145</v>
      </c>
      <c r="D67" s="97">
        <f t="shared" ref="D67:F67" si="0">SUM(D6:D66)</f>
        <v>103185</v>
      </c>
      <c r="E67" s="97">
        <f t="shared" si="0"/>
        <v>1494829</v>
      </c>
      <c r="F67" s="97">
        <f t="shared" si="0"/>
        <v>433508</v>
      </c>
      <c r="G67" s="110">
        <v>0.15260000000000001</v>
      </c>
      <c r="H67" s="110">
        <v>0.23799999999999999</v>
      </c>
      <c r="I67" s="98"/>
      <c r="J67" s="104"/>
      <c r="K67" s="104"/>
      <c r="L67" s="104"/>
      <c r="M67" s="104"/>
      <c r="N67" s="104"/>
      <c r="O67" s="104"/>
    </row>
  </sheetData>
  <mergeCells count="12">
    <mergeCell ref="K4:L4"/>
    <mergeCell ref="M4:N4"/>
    <mergeCell ref="H1:I1"/>
    <mergeCell ref="A2:I2"/>
    <mergeCell ref="A3:G3"/>
    <mergeCell ref="A4:A5"/>
    <mergeCell ref="B4:B5"/>
    <mergeCell ref="C4:D4"/>
    <mergeCell ref="E4:F4"/>
    <mergeCell ref="G4:H4"/>
    <mergeCell ref="I4:J4"/>
    <mergeCell ref="J1:O1"/>
  </mergeCells>
  <pageMargins left="0.7" right="0.7" top="0.75" bottom="0.75" header="0.3" footer="0.3"/>
  <pageSetup paperSize="9" scale="63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84" zoomScaleNormal="100" zoomScaleSheetLayoutView="184" workbookViewId="0">
      <pane xSplit="2" ySplit="5" topLeftCell="J66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5" x14ac:dyDescent="0.25"/>
  <cols>
    <col min="1" max="1" width="7.85546875" style="88" customWidth="1"/>
    <col min="2" max="2" width="37.5703125" style="89" customWidth="1"/>
    <col min="3" max="3" width="13.28515625" style="89" customWidth="1"/>
    <col min="4" max="4" width="12.140625" style="89" customWidth="1"/>
    <col min="5" max="5" width="14.28515625" style="105" customWidth="1"/>
    <col min="6" max="6" width="10.7109375" style="105" customWidth="1"/>
    <col min="7" max="7" width="10.5703125" style="91" customWidth="1"/>
    <col min="8" max="8" width="11.42578125" style="106" customWidth="1"/>
    <col min="9" max="9" width="11.28515625" style="105" bestFit="1" customWidth="1"/>
    <col min="11" max="11" width="10.5703125" customWidth="1"/>
    <col min="12" max="12" width="10.85546875" customWidth="1"/>
    <col min="13" max="13" width="11.7109375" customWidth="1"/>
    <col min="15" max="15" width="13.28515625" customWidth="1"/>
    <col min="17" max="17" width="10.28515625" customWidth="1"/>
  </cols>
  <sheetData>
    <row r="1" spans="1:15" ht="36.75" customHeight="1" x14ac:dyDescent="0.25">
      <c r="E1" s="90"/>
      <c r="F1" s="90"/>
      <c r="H1" s="394"/>
      <c r="I1" s="394"/>
      <c r="K1" s="387" t="s">
        <v>368</v>
      </c>
      <c r="L1" s="387"/>
      <c r="M1" s="387"/>
      <c r="N1" s="387"/>
      <c r="O1" s="387"/>
    </row>
    <row r="2" spans="1:15" ht="26.25" customHeight="1" x14ac:dyDescent="0.25">
      <c r="A2" s="388" t="s">
        <v>213</v>
      </c>
      <c r="B2" s="388"/>
      <c r="C2" s="388"/>
      <c r="D2" s="388"/>
      <c r="E2" s="388"/>
      <c r="F2" s="388"/>
      <c r="G2" s="388"/>
      <c r="H2" s="388"/>
      <c r="I2" s="388"/>
    </row>
    <row r="3" spans="1:15" s="89" customFormat="1" ht="39" customHeight="1" x14ac:dyDescent="0.2">
      <c r="A3" s="395" t="s">
        <v>367</v>
      </c>
      <c r="B3" s="395"/>
      <c r="C3" s="395"/>
      <c r="D3" s="395"/>
      <c r="E3" s="395"/>
      <c r="F3" s="395"/>
      <c r="G3" s="395"/>
      <c r="H3" s="92"/>
      <c r="I3" s="93"/>
    </row>
    <row r="4" spans="1:15" s="244" customFormat="1" ht="45.75" customHeight="1" x14ac:dyDescent="0.2">
      <c r="A4" s="396" t="s">
        <v>76</v>
      </c>
      <c r="B4" s="397" t="s">
        <v>194</v>
      </c>
      <c r="C4" s="413" t="s">
        <v>214</v>
      </c>
      <c r="D4" s="413"/>
      <c r="E4" s="413" t="s">
        <v>215</v>
      </c>
      <c r="F4" s="413"/>
      <c r="G4" s="414" t="s">
        <v>216</v>
      </c>
      <c r="H4" s="414"/>
      <c r="I4" s="415" t="s">
        <v>217</v>
      </c>
      <c r="J4" s="415"/>
      <c r="K4" s="397" t="s">
        <v>199</v>
      </c>
      <c r="L4" s="397"/>
      <c r="M4" s="412" t="s">
        <v>200</v>
      </c>
      <c r="N4" s="412"/>
      <c r="O4" s="243" t="s">
        <v>201</v>
      </c>
    </row>
    <row r="5" spans="1:15" s="244" customFormat="1" ht="26.25" customHeight="1" x14ac:dyDescent="0.2">
      <c r="A5" s="396"/>
      <c r="B5" s="397"/>
      <c r="C5" s="251" t="s">
        <v>218</v>
      </c>
      <c r="D5" s="251" t="s">
        <v>219</v>
      </c>
      <c r="E5" s="251" t="s">
        <v>218</v>
      </c>
      <c r="F5" s="251" t="s">
        <v>219</v>
      </c>
      <c r="G5" s="251" t="s">
        <v>218</v>
      </c>
      <c r="H5" s="251" t="s">
        <v>219</v>
      </c>
      <c r="I5" s="251" t="s">
        <v>218</v>
      </c>
      <c r="J5" s="251" t="s">
        <v>219</v>
      </c>
      <c r="K5" s="251" t="s">
        <v>218</v>
      </c>
      <c r="L5" s="251" t="s">
        <v>219</v>
      </c>
      <c r="M5" s="251" t="s">
        <v>218</v>
      </c>
      <c r="N5" s="251" t="s">
        <v>219</v>
      </c>
      <c r="O5" s="245" t="s">
        <v>204</v>
      </c>
    </row>
    <row r="6" spans="1:15" x14ac:dyDescent="0.25">
      <c r="A6" s="95">
        <v>560002</v>
      </c>
      <c r="B6" s="96" t="s">
        <v>220</v>
      </c>
      <c r="C6" s="97">
        <v>2178</v>
      </c>
      <c r="D6" s="97">
        <v>0</v>
      </c>
      <c r="E6" s="97">
        <v>3726</v>
      </c>
      <c r="F6" s="97">
        <v>0</v>
      </c>
      <c r="G6" s="111">
        <f>C6/E6*100%</f>
        <v>0.58450000000000002</v>
      </c>
      <c r="H6" s="111">
        <v>0</v>
      </c>
      <c r="I6" s="98">
        <v>5</v>
      </c>
      <c r="J6" s="98"/>
      <c r="K6" s="99">
        <v>5</v>
      </c>
      <c r="L6" s="99">
        <v>0</v>
      </c>
      <c r="M6" s="104"/>
      <c r="N6" s="104"/>
      <c r="O6" s="112">
        <v>5</v>
      </c>
    </row>
    <row r="7" spans="1:15" x14ac:dyDescent="0.25">
      <c r="A7" s="95">
        <v>560014</v>
      </c>
      <c r="B7" s="96" t="s">
        <v>221</v>
      </c>
      <c r="C7" s="97">
        <v>448</v>
      </c>
      <c r="D7" s="97">
        <v>0</v>
      </c>
      <c r="E7" s="97">
        <v>877</v>
      </c>
      <c r="F7" s="97">
        <v>0</v>
      </c>
      <c r="G7" s="111">
        <v>0.51100000000000001</v>
      </c>
      <c r="H7" s="111">
        <v>0</v>
      </c>
      <c r="I7" s="98">
        <v>5</v>
      </c>
      <c r="J7" s="98"/>
      <c r="K7" s="99">
        <v>4.9950000000000001</v>
      </c>
      <c r="L7" s="99">
        <v>0</v>
      </c>
      <c r="M7" s="104"/>
      <c r="N7" s="104"/>
      <c r="O7" s="112">
        <v>4.9950000000000001</v>
      </c>
    </row>
    <row r="8" spans="1:15" x14ac:dyDescent="0.25">
      <c r="A8" s="95">
        <v>560017</v>
      </c>
      <c r="B8" s="96" t="s">
        <v>222</v>
      </c>
      <c r="C8" s="97">
        <v>13086</v>
      </c>
      <c r="D8" s="97">
        <v>0</v>
      </c>
      <c r="E8" s="97">
        <v>16695</v>
      </c>
      <c r="F8" s="97">
        <v>0</v>
      </c>
      <c r="G8" s="111">
        <v>0.78400000000000003</v>
      </c>
      <c r="H8" s="111">
        <v>0</v>
      </c>
      <c r="I8" s="98">
        <v>5</v>
      </c>
      <c r="J8" s="98"/>
      <c r="K8" s="99">
        <v>5</v>
      </c>
      <c r="L8" s="99">
        <v>0</v>
      </c>
      <c r="M8" s="104"/>
      <c r="N8" s="104"/>
      <c r="O8" s="112">
        <v>5</v>
      </c>
    </row>
    <row r="9" spans="1:15" x14ac:dyDescent="0.25">
      <c r="A9" s="95">
        <v>560019</v>
      </c>
      <c r="B9" s="96" t="s">
        <v>223</v>
      </c>
      <c r="C9" s="97">
        <v>11319</v>
      </c>
      <c r="D9" s="97">
        <v>1480</v>
      </c>
      <c r="E9" s="97">
        <v>18587</v>
      </c>
      <c r="F9" s="97">
        <v>2754</v>
      </c>
      <c r="G9" s="111">
        <v>0.60899999999999999</v>
      </c>
      <c r="H9" s="111">
        <v>0.53700000000000003</v>
      </c>
      <c r="I9" s="98">
        <v>5</v>
      </c>
      <c r="J9" s="98">
        <v>5</v>
      </c>
      <c r="K9" s="99">
        <v>4.8099999999999996</v>
      </c>
      <c r="L9" s="99">
        <v>0.19</v>
      </c>
      <c r="M9" s="104"/>
      <c r="N9" s="104"/>
      <c r="O9" s="112">
        <v>5</v>
      </c>
    </row>
    <row r="10" spans="1:15" x14ac:dyDescent="0.25">
      <c r="A10" s="95">
        <v>560021</v>
      </c>
      <c r="B10" s="96" t="s">
        <v>224</v>
      </c>
      <c r="C10" s="97">
        <v>7718</v>
      </c>
      <c r="D10" s="97">
        <v>39105</v>
      </c>
      <c r="E10" s="97">
        <v>11986</v>
      </c>
      <c r="F10" s="97">
        <v>59761</v>
      </c>
      <c r="G10" s="111">
        <v>0.64400000000000002</v>
      </c>
      <c r="H10" s="111">
        <v>0.65400000000000003</v>
      </c>
      <c r="I10" s="98">
        <v>5</v>
      </c>
      <c r="J10" s="98">
        <v>5</v>
      </c>
      <c r="K10" s="99">
        <v>2.94</v>
      </c>
      <c r="L10" s="99">
        <v>2.06</v>
      </c>
      <c r="M10" s="104"/>
      <c r="N10" s="104"/>
      <c r="O10" s="112">
        <v>5</v>
      </c>
    </row>
    <row r="11" spans="1:15" x14ac:dyDescent="0.25">
      <c r="A11" s="95">
        <v>560022</v>
      </c>
      <c r="B11" s="96" t="s">
        <v>225</v>
      </c>
      <c r="C11" s="97">
        <v>7726</v>
      </c>
      <c r="D11" s="97">
        <v>17092</v>
      </c>
      <c r="E11" s="97">
        <v>14168</v>
      </c>
      <c r="F11" s="97">
        <v>33365</v>
      </c>
      <c r="G11" s="111">
        <v>0.54500000000000004</v>
      </c>
      <c r="H11" s="111">
        <v>0.51200000000000001</v>
      </c>
      <c r="I11" s="98">
        <v>5</v>
      </c>
      <c r="J11" s="98">
        <v>5</v>
      </c>
      <c r="K11" s="99">
        <v>3.7</v>
      </c>
      <c r="L11" s="99">
        <v>1.3</v>
      </c>
      <c r="M11" s="104"/>
      <c r="N11" s="104"/>
      <c r="O11" s="112">
        <v>5</v>
      </c>
    </row>
    <row r="12" spans="1:15" x14ac:dyDescent="0.25">
      <c r="A12" s="95">
        <v>560024</v>
      </c>
      <c r="B12" s="96" t="s">
        <v>226</v>
      </c>
      <c r="C12" s="97">
        <v>129</v>
      </c>
      <c r="D12" s="97">
        <v>50560</v>
      </c>
      <c r="E12" s="97">
        <v>423</v>
      </c>
      <c r="F12" s="97">
        <v>79616</v>
      </c>
      <c r="G12" s="111">
        <v>0.30499999999999999</v>
      </c>
      <c r="H12" s="111">
        <v>0.63500000000000001</v>
      </c>
      <c r="I12" s="98">
        <v>2.883</v>
      </c>
      <c r="J12" s="98">
        <v>5</v>
      </c>
      <c r="K12" s="99">
        <v>0.1124</v>
      </c>
      <c r="L12" s="99">
        <v>4.8049999999999997</v>
      </c>
      <c r="M12" s="104"/>
      <c r="N12" s="104"/>
      <c r="O12" s="112">
        <v>4.9173999999999998</v>
      </c>
    </row>
    <row r="13" spans="1:15" x14ac:dyDescent="0.25">
      <c r="A13" s="95">
        <v>560026</v>
      </c>
      <c r="B13" s="96" t="s">
        <v>227</v>
      </c>
      <c r="C13" s="97">
        <v>13316</v>
      </c>
      <c r="D13" s="97">
        <v>21887</v>
      </c>
      <c r="E13" s="97">
        <v>21030</v>
      </c>
      <c r="F13" s="97">
        <v>34795</v>
      </c>
      <c r="G13" s="111">
        <v>0.63300000000000001</v>
      </c>
      <c r="H13" s="111">
        <v>0.629</v>
      </c>
      <c r="I13" s="98">
        <v>5</v>
      </c>
      <c r="J13" s="98">
        <v>5</v>
      </c>
      <c r="K13" s="99">
        <v>4.16</v>
      </c>
      <c r="L13" s="99">
        <v>0.84</v>
      </c>
      <c r="M13" s="104"/>
      <c r="N13" s="104"/>
      <c r="O13" s="112">
        <v>5</v>
      </c>
    </row>
    <row r="14" spans="1:15" x14ac:dyDescent="0.25">
      <c r="A14" s="95">
        <v>560032</v>
      </c>
      <c r="B14" s="96" t="s">
        <v>228</v>
      </c>
      <c r="C14" s="97">
        <v>2204</v>
      </c>
      <c r="D14" s="97">
        <v>0</v>
      </c>
      <c r="E14" s="97">
        <v>4428</v>
      </c>
      <c r="F14" s="97">
        <v>0</v>
      </c>
      <c r="G14" s="111">
        <v>0.498</v>
      </c>
      <c r="H14" s="111">
        <v>0</v>
      </c>
      <c r="I14" s="98">
        <v>4.9591000000000003</v>
      </c>
      <c r="J14" s="98"/>
      <c r="K14" s="99">
        <v>4.9591000000000003</v>
      </c>
      <c r="L14" s="99">
        <v>0</v>
      </c>
      <c r="M14" s="104"/>
      <c r="N14" s="104"/>
      <c r="O14" s="112">
        <v>4.9591000000000003</v>
      </c>
    </row>
    <row r="15" spans="1:15" x14ac:dyDescent="0.25">
      <c r="A15" s="95">
        <v>560033</v>
      </c>
      <c r="B15" s="96" t="s">
        <v>229</v>
      </c>
      <c r="C15" s="97">
        <v>6013</v>
      </c>
      <c r="D15" s="97">
        <v>0</v>
      </c>
      <c r="E15" s="97">
        <v>9246</v>
      </c>
      <c r="F15" s="97">
        <v>0</v>
      </c>
      <c r="G15" s="111">
        <v>0.65</v>
      </c>
      <c r="H15" s="111">
        <v>0</v>
      </c>
      <c r="I15" s="98">
        <v>5</v>
      </c>
      <c r="J15" s="98"/>
      <c r="K15" s="99">
        <v>5</v>
      </c>
      <c r="L15" s="99">
        <v>0</v>
      </c>
      <c r="M15" s="104"/>
      <c r="N15" s="104"/>
      <c r="O15" s="112">
        <v>5</v>
      </c>
    </row>
    <row r="16" spans="1:15" x14ac:dyDescent="0.25">
      <c r="A16" s="95">
        <v>560034</v>
      </c>
      <c r="B16" s="96" t="s">
        <v>230</v>
      </c>
      <c r="C16" s="97">
        <v>5684</v>
      </c>
      <c r="D16" s="97">
        <v>0</v>
      </c>
      <c r="E16" s="97">
        <v>8169</v>
      </c>
      <c r="F16" s="97">
        <v>0</v>
      </c>
      <c r="G16" s="111">
        <v>0.69599999999999995</v>
      </c>
      <c r="H16" s="111">
        <v>0</v>
      </c>
      <c r="I16" s="98">
        <v>5</v>
      </c>
      <c r="J16" s="98"/>
      <c r="K16" s="99">
        <v>5</v>
      </c>
      <c r="L16" s="99">
        <v>0</v>
      </c>
      <c r="M16" s="104"/>
      <c r="N16" s="104"/>
      <c r="O16" s="112">
        <v>5</v>
      </c>
    </row>
    <row r="17" spans="1:15" x14ac:dyDescent="0.25">
      <c r="A17" s="95">
        <v>560035</v>
      </c>
      <c r="B17" s="96" t="s">
        <v>231</v>
      </c>
      <c r="C17" s="97">
        <v>0</v>
      </c>
      <c r="D17" s="97">
        <v>23451</v>
      </c>
      <c r="E17" s="97">
        <v>0</v>
      </c>
      <c r="F17" s="97">
        <v>32164</v>
      </c>
      <c r="G17" s="111">
        <v>0</v>
      </c>
      <c r="H17" s="111">
        <v>0.72899999999999998</v>
      </c>
      <c r="I17" s="98"/>
      <c r="J17" s="98">
        <v>5</v>
      </c>
      <c r="K17" s="99">
        <v>0</v>
      </c>
      <c r="L17" s="99">
        <v>4.7300000000000004</v>
      </c>
      <c r="M17" s="104"/>
      <c r="N17" s="104"/>
      <c r="O17" s="112">
        <v>4.7300000000000004</v>
      </c>
    </row>
    <row r="18" spans="1:15" x14ac:dyDescent="0.25">
      <c r="A18" s="95">
        <v>560036</v>
      </c>
      <c r="B18" s="96" t="s">
        <v>232</v>
      </c>
      <c r="C18" s="97">
        <v>6621</v>
      </c>
      <c r="D18" s="97">
        <v>8371</v>
      </c>
      <c r="E18" s="97">
        <v>10122</v>
      </c>
      <c r="F18" s="97">
        <v>14646</v>
      </c>
      <c r="G18" s="111">
        <v>0.65400000000000003</v>
      </c>
      <c r="H18" s="111">
        <v>0.57199999999999995</v>
      </c>
      <c r="I18" s="98">
        <v>5</v>
      </c>
      <c r="J18" s="98">
        <v>5</v>
      </c>
      <c r="K18" s="99">
        <v>4.07</v>
      </c>
      <c r="L18" s="99">
        <v>0.93</v>
      </c>
      <c r="M18" s="104"/>
      <c r="N18" s="104"/>
      <c r="O18" s="112">
        <v>5</v>
      </c>
    </row>
    <row r="19" spans="1:15" x14ac:dyDescent="0.25">
      <c r="A19" s="95">
        <v>560041</v>
      </c>
      <c r="B19" s="96" t="s">
        <v>233</v>
      </c>
      <c r="C19" s="97">
        <v>0</v>
      </c>
      <c r="D19" s="97">
        <v>16537</v>
      </c>
      <c r="E19" s="97">
        <v>0</v>
      </c>
      <c r="F19" s="97">
        <v>27044</v>
      </c>
      <c r="G19" s="111">
        <v>0</v>
      </c>
      <c r="H19" s="111">
        <v>0.61099999999999999</v>
      </c>
      <c r="I19" s="98"/>
      <c r="J19" s="98">
        <v>5</v>
      </c>
      <c r="K19" s="99">
        <v>0</v>
      </c>
      <c r="L19" s="99">
        <v>4.91</v>
      </c>
      <c r="M19" s="104"/>
      <c r="N19" s="104"/>
      <c r="O19" s="112">
        <v>4.91</v>
      </c>
    </row>
    <row r="20" spans="1:15" x14ac:dyDescent="0.25">
      <c r="A20" s="95">
        <v>560043</v>
      </c>
      <c r="B20" s="96" t="s">
        <v>234</v>
      </c>
      <c r="C20" s="97">
        <v>2509</v>
      </c>
      <c r="D20" s="97">
        <v>3799</v>
      </c>
      <c r="E20" s="97">
        <v>4460</v>
      </c>
      <c r="F20" s="97">
        <v>7197</v>
      </c>
      <c r="G20" s="111">
        <v>0.56299999999999994</v>
      </c>
      <c r="H20" s="111">
        <v>0.52800000000000002</v>
      </c>
      <c r="I20" s="98">
        <v>5</v>
      </c>
      <c r="J20" s="98">
        <v>5</v>
      </c>
      <c r="K20" s="99">
        <v>4</v>
      </c>
      <c r="L20" s="99">
        <v>1</v>
      </c>
      <c r="M20" s="104"/>
      <c r="N20" s="104"/>
      <c r="O20" s="112">
        <v>5</v>
      </c>
    </row>
    <row r="21" spans="1:15" x14ac:dyDescent="0.25">
      <c r="A21" s="95">
        <v>560045</v>
      </c>
      <c r="B21" s="96" t="s">
        <v>235</v>
      </c>
      <c r="C21" s="97">
        <v>2199</v>
      </c>
      <c r="D21" s="97">
        <v>5174</v>
      </c>
      <c r="E21" s="97">
        <v>4330</v>
      </c>
      <c r="F21" s="97">
        <v>8854</v>
      </c>
      <c r="G21" s="111">
        <v>0.50800000000000001</v>
      </c>
      <c r="H21" s="111">
        <v>0.58399999999999996</v>
      </c>
      <c r="I21" s="98">
        <v>5</v>
      </c>
      <c r="J21" s="98">
        <v>5</v>
      </c>
      <c r="K21" s="99">
        <v>3.86</v>
      </c>
      <c r="L21" s="99">
        <v>1.1399999999999999</v>
      </c>
      <c r="M21" s="104"/>
      <c r="N21" s="104"/>
      <c r="O21" s="112">
        <v>5</v>
      </c>
    </row>
    <row r="22" spans="1:15" x14ac:dyDescent="0.25">
      <c r="A22" s="95">
        <v>560047</v>
      </c>
      <c r="B22" s="96" t="s">
        <v>236</v>
      </c>
      <c r="C22" s="97">
        <v>3171</v>
      </c>
      <c r="D22" s="97">
        <v>6769</v>
      </c>
      <c r="E22" s="97">
        <v>6435</v>
      </c>
      <c r="F22" s="97">
        <v>11014</v>
      </c>
      <c r="G22" s="111">
        <v>0.49299999999999999</v>
      </c>
      <c r="H22" s="111">
        <v>0.61499999999999999</v>
      </c>
      <c r="I22" s="98">
        <v>4.9053000000000004</v>
      </c>
      <c r="J22" s="98">
        <v>5</v>
      </c>
      <c r="K22" s="99">
        <v>3.8163999999999998</v>
      </c>
      <c r="L22" s="99">
        <v>1.1100000000000001</v>
      </c>
      <c r="M22" s="104"/>
      <c r="N22" s="104"/>
      <c r="O22" s="112">
        <v>4.9264000000000001</v>
      </c>
    </row>
    <row r="23" spans="1:15" x14ac:dyDescent="0.25">
      <c r="A23" s="95">
        <v>560052</v>
      </c>
      <c r="B23" s="96" t="s">
        <v>237</v>
      </c>
      <c r="C23" s="97">
        <v>2156</v>
      </c>
      <c r="D23" s="97">
        <v>3868</v>
      </c>
      <c r="E23" s="97">
        <v>3804</v>
      </c>
      <c r="F23" s="97">
        <v>6827</v>
      </c>
      <c r="G23" s="111">
        <v>0.56699999999999995</v>
      </c>
      <c r="H23" s="111">
        <v>0.56699999999999995</v>
      </c>
      <c r="I23" s="98">
        <v>5</v>
      </c>
      <c r="J23" s="98">
        <v>5</v>
      </c>
      <c r="K23" s="99">
        <v>3.81</v>
      </c>
      <c r="L23" s="99">
        <v>1.19</v>
      </c>
      <c r="M23" s="104"/>
      <c r="N23" s="104"/>
      <c r="O23" s="112">
        <v>5</v>
      </c>
    </row>
    <row r="24" spans="1:15" x14ac:dyDescent="0.25">
      <c r="A24" s="95">
        <v>560053</v>
      </c>
      <c r="B24" s="96" t="s">
        <v>238</v>
      </c>
      <c r="C24" s="97">
        <v>2430</v>
      </c>
      <c r="D24" s="97">
        <v>2604</v>
      </c>
      <c r="E24" s="97">
        <v>3422</v>
      </c>
      <c r="F24" s="97">
        <v>4536</v>
      </c>
      <c r="G24" s="111">
        <v>0.71</v>
      </c>
      <c r="H24" s="111">
        <v>0.57399999999999995</v>
      </c>
      <c r="I24" s="98">
        <v>5</v>
      </c>
      <c r="J24" s="98">
        <v>5</v>
      </c>
      <c r="K24" s="99">
        <v>3.91</v>
      </c>
      <c r="L24" s="99">
        <v>1.0900000000000001</v>
      </c>
      <c r="M24" s="104"/>
      <c r="N24" s="104"/>
      <c r="O24" s="112">
        <v>5</v>
      </c>
    </row>
    <row r="25" spans="1:15" x14ac:dyDescent="0.25">
      <c r="A25" s="95">
        <v>560054</v>
      </c>
      <c r="B25" s="96" t="s">
        <v>239</v>
      </c>
      <c r="C25" s="97">
        <v>1891</v>
      </c>
      <c r="D25" s="97">
        <v>3367</v>
      </c>
      <c r="E25" s="97">
        <v>3397</v>
      </c>
      <c r="F25" s="97">
        <v>6370</v>
      </c>
      <c r="G25" s="111">
        <v>0.55700000000000005</v>
      </c>
      <c r="H25" s="111">
        <v>0.52900000000000003</v>
      </c>
      <c r="I25" s="98">
        <v>5</v>
      </c>
      <c r="J25" s="98">
        <v>5</v>
      </c>
      <c r="K25" s="99">
        <v>3.74</v>
      </c>
      <c r="L25" s="99">
        <v>1.26</v>
      </c>
      <c r="M25" s="104"/>
      <c r="N25" s="104"/>
      <c r="O25" s="112">
        <v>5</v>
      </c>
    </row>
    <row r="26" spans="1:15" x14ac:dyDescent="0.25">
      <c r="A26" s="95">
        <v>560055</v>
      </c>
      <c r="B26" s="96" t="s">
        <v>240</v>
      </c>
      <c r="C26" s="97">
        <v>1170</v>
      </c>
      <c r="D26" s="97">
        <v>1829</v>
      </c>
      <c r="E26" s="97">
        <v>2397</v>
      </c>
      <c r="F26" s="97">
        <v>3002</v>
      </c>
      <c r="G26" s="111">
        <v>0.48799999999999999</v>
      </c>
      <c r="H26" s="111">
        <v>0.60899999999999999</v>
      </c>
      <c r="I26" s="98">
        <v>4.8514999999999997</v>
      </c>
      <c r="J26" s="98">
        <v>5</v>
      </c>
      <c r="K26" s="99">
        <v>3.8860999999999999</v>
      </c>
      <c r="L26" s="99">
        <v>0.995</v>
      </c>
      <c r="M26" s="104"/>
      <c r="N26" s="104"/>
      <c r="O26" s="112">
        <v>4.8811</v>
      </c>
    </row>
    <row r="27" spans="1:15" x14ac:dyDescent="0.25">
      <c r="A27" s="95">
        <v>560056</v>
      </c>
      <c r="B27" s="96" t="s">
        <v>241</v>
      </c>
      <c r="C27" s="97">
        <v>2362</v>
      </c>
      <c r="D27" s="97">
        <v>2189</v>
      </c>
      <c r="E27" s="97">
        <v>3301</v>
      </c>
      <c r="F27" s="97">
        <v>4493</v>
      </c>
      <c r="G27" s="111">
        <v>0.71599999999999997</v>
      </c>
      <c r="H27" s="111">
        <v>0.48699999999999999</v>
      </c>
      <c r="I27" s="98">
        <v>5</v>
      </c>
      <c r="J27" s="98">
        <v>5</v>
      </c>
      <c r="K27" s="99">
        <v>4.085</v>
      </c>
      <c r="L27" s="99">
        <v>0.91500000000000004</v>
      </c>
      <c r="M27" s="104"/>
      <c r="N27" s="104"/>
      <c r="O27" s="112">
        <v>5</v>
      </c>
    </row>
    <row r="28" spans="1:15" x14ac:dyDescent="0.25">
      <c r="A28" s="95">
        <v>560057</v>
      </c>
      <c r="B28" s="96" t="s">
        <v>242</v>
      </c>
      <c r="C28" s="97">
        <v>1807</v>
      </c>
      <c r="D28" s="97">
        <v>2854</v>
      </c>
      <c r="E28" s="97">
        <v>2676</v>
      </c>
      <c r="F28" s="97">
        <v>4359</v>
      </c>
      <c r="G28" s="111">
        <v>0.67500000000000004</v>
      </c>
      <c r="H28" s="111">
        <v>0.65500000000000003</v>
      </c>
      <c r="I28" s="98">
        <v>5</v>
      </c>
      <c r="J28" s="98">
        <v>5</v>
      </c>
      <c r="K28" s="99">
        <v>3.95</v>
      </c>
      <c r="L28" s="99">
        <v>1.05</v>
      </c>
      <c r="M28" s="104"/>
      <c r="N28" s="104"/>
      <c r="O28" s="112">
        <v>5</v>
      </c>
    </row>
    <row r="29" spans="1:15" x14ac:dyDescent="0.25">
      <c r="A29" s="95">
        <v>560058</v>
      </c>
      <c r="B29" s="96" t="s">
        <v>243</v>
      </c>
      <c r="C29" s="97">
        <v>3970</v>
      </c>
      <c r="D29" s="97">
        <v>7260</v>
      </c>
      <c r="E29" s="97">
        <v>7513</v>
      </c>
      <c r="F29" s="97">
        <v>12880</v>
      </c>
      <c r="G29" s="111">
        <v>0.52800000000000002</v>
      </c>
      <c r="H29" s="111">
        <v>0.56399999999999995</v>
      </c>
      <c r="I29" s="98">
        <v>5</v>
      </c>
      <c r="J29" s="98">
        <v>5</v>
      </c>
      <c r="K29" s="99">
        <v>3.89</v>
      </c>
      <c r="L29" s="99">
        <v>1.1100000000000001</v>
      </c>
      <c r="M29" s="104"/>
      <c r="N29" s="104"/>
      <c r="O29" s="112">
        <v>5</v>
      </c>
    </row>
    <row r="30" spans="1:15" x14ac:dyDescent="0.25">
      <c r="A30" s="95">
        <v>560059</v>
      </c>
      <c r="B30" s="96" t="s">
        <v>244</v>
      </c>
      <c r="C30" s="97">
        <v>1809</v>
      </c>
      <c r="D30" s="97">
        <v>2030</v>
      </c>
      <c r="E30" s="97">
        <v>2326</v>
      </c>
      <c r="F30" s="97">
        <v>3601</v>
      </c>
      <c r="G30" s="111">
        <v>0.77800000000000002</v>
      </c>
      <c r="H30" s="111">
        <v>0.56399999999999995</v>
      </c>
      <c r="I30" s="98">
        <v>5</v>
      </c>
      <c r="J30" s="98">
        <v>5</v>
      </c>
      <c r="K30" s="99">
        <v>4.01</v>
      </c>
      <c r="L30" s="99">
        <v>0.99</v>
      </c>
      <c r="M30" s="104"/>
      <c r="N30" s="104"/>
      <c r="O30" s="112">
        <v>5</v>
      </c>
    </row>
    <row r="31" spans="1:15" x14ac:dyDescent="0.25">
      <c r="A31" s="95">
        <v>560060</v>
      </c>
      <c r="B31" s="96" t="s">
        <v>245</v>
      </c>
      <c r="C31" s="97">
        <v>1408</v>
      </c>
      <c r="D31" s="97">
        <v>1913</v>
      </c>
      <c r="E31" s="97">
        <v>2553</v>
      </c>
      <c r="F31" s="97">
        <v>3775</v>
      </c>
      <c r="G31" s="111">
        <v>0.55200000000000005</v>
      </c>
      <c r="H31" s="111">
        <v>0.50700000000000001</v>
      </c>
      <c r="I31" s="98">
        <v>5</v>
      </c>
      <c r="J31" s="98">
        <v>5</v>
      </c>
      <c r="K31" s="99">
        <v>3.9049999999999998</v>
      </c>
      <c r="L31" s="99">
        <v>1.095</v>
      </c>
      <c r="M31" s="104"/>
      <c r="N31" s="104"/>
      <c r="O31" s="112">
        <v>5</v>
      </c>
    </row>
    <row r="32" spans="1:15" x14ac:dyDescent="0.25">
      <c r="A32" s="95">
        <v>560061</v>
      </c>
      <c r="B32" s="96" t="s">
        <v>246</v>
      </c>
      <c r="C32" s="97">
        <v>1993</v>
      </c>
      <c r="D32" s="97">
        <v>3300</v>
      </c>
      <c r="E32" s="97">
        <v>3818</v>
      </c>
      <c r="F32" s="97">
        <v>5485</v>
      </c>
      <c r="G32" s="111">
        <v>0.52200000000000002</v>
      </c>
      <c r="H32" s="111">
        <v>0.60199999999999998</v>
      </c>
      <c r="I32" s="98">
        <v>5</v>
      </c>
      <c r="J32" s="98">
        <v>5</v>
      </c>
      <c r="K32" s="99">
        <v>3.86</v>
      </c>
      <c r="L32" s="99">
        <v>1.1399999999999999</v>
      </c>
      <c r="M32" s="104"/>
      <c r="N32" s="104"/>
      <c r="O32" s="112">
        <v>5</v>
      </c>
    </row>
    <row r="33" spans="1:15" x14ac:dyDescent="0.25">
      <c r="A33" s="95">
        <v>560062</v>
      </c>
      <c r="B33" s="96" t="s">
        <v>247</v>
      </c>
      <c r="C33" s="97">
        <v>1511</v>
      </c>
      <c r="D33" s="97">
        <v>2071</v>
      </c>
      <c r="E33" s="97">
        <v>2823</v>
      </c>
      <c r="F33" s="97">
        <v>4230</v>
      </c>
      <c r="G33" s="111">
        <v>0.53500000000000003</v>
      </c>
      <c r="H33" s="111">
        <v>0.49</v>
      </c>
      <c r="I33" s="98">
        <v>5</v>
      </c>
      <c r="J33" s="98">
        <v>5</v>
      </c>
      <c r="K33" s="99">
        <v>3.95</v>
      </c>
      <c r="L33" s="99">
        <v>1.05</v>
      </c>
      <c r="M33" s="104"/>
      <c r="N33" s="104"/>
      <c r="O33" s="112">
        <v>5</v>
      </c>
    </row>
    <row r="34" spans="1:15" x14ac:dyDescent="0.25">
      <c r="A34" s="95">
        <v>560063</v>
      </c>
      <c r="B34" s="96" t="s">
        <v>248</v>
      </c>
      <c r="C34" s="97">
        <v>2033</v>
      </c>
      <c r="D34" s="97">
        <v>2585</v>
      </c>
      <c r="E34" s="97">
        <v>3068</v>
      </c>
      <c r="F34" s="97">
        <v>4977</v>
      </c>
      <c r="G34" s="111">
        <v>0.66300000000000003</v>
      </c>
      <c r="H34" s="111">
        <v>0.51900000000000002</v>
      </c>
      <c r="I34" s="98">
        <v>5</v>
      </c>
      <c r="J34" s="98">
        <v>5</v>
      </c>
      <c r="K34" s="99">
        <v>3.87</v>
      </c>
      <c r="L34" s="99">
        <v>1.1299999999999999</v>
      </c>
      <c r="M34" s="104"/>
      <c r="N34" s="104"/>
      <c r="O34" s="112">
        <v>5</v>
      </c>
    </row>
    <row r="35" spans="1:15" x14ac:dyDescent="0.25">
      <c r="A35" s="95">
        <v>560064</v>
      </c>
      <c r="B35" s="96" t="s">
        <v>249</v>
      </c>
      <c r="C35" s="97">
        <v>4007</v>
      </c>
      <c r="D35" s="97">
        <v>7630</v>
      </c>
      <c r="E35" s="97">
        <v>6490</v>
      </c>
      <c r="F35" s="97">
        <v>11965</v>
      </c>
      <c r="G35" s="111">
        <v>0.61699999999999999</v>
      </c>
      <c r="H35" s="111">
        <v>0.63800000000000001</v>
      </c>
      <c r="I35" s="98">
        <v>5</v>
      </c>
      <c r="J35" s="98">
        <v>5</v>
      </c>
      <c r="K35" s="99">
        <v>3.8849999999999998</v>
      </c>
      <c r="L35" s="99">
        <v>1.115</v>
      </c>
      <c r="M35" s="104"/>
      <c r="N35" s="104"/>
      <c r="O35" s="112">
        <v>5</v>
      </c>
    </row>
    <row r="36" spans="1:15" x14ac:dyDescent="0.25">
      <c r="A36" s="95">
        <v>560065</v>
      </c>
      <c r="B36" s="96" t="s">
        <v>250</v>
      </c>
      <c r="C36" s="97">
        <v>1820</v>
      </c>
      <c r="D36" s="97">
        <v>1963</v>
      </c>
      <c r="E36" s="97">
        <v>2821</v>
      </c>
      <c r="F36" s="97">
        <v>3689</v>
      </c>
      <c r="G36" s="111">
        <v>0.64500000000000002</v>
      </c>
      <c r="H36" s="111">
        <v>0.53200000000000003</v>
      </c>
      <c r="I36" s="98">
        <v>5</v>
      </c>
      <c r="J36" s="98">
        <v>5</v>
      </c>
      <c r="K36" s="99">
        <v>4.03</v>
      </c>
      <c r="L36" s="99">
        <v>0.97</v>
      </c>
      <c r="M36" s="104"/>
      <c r="N36" s="104"/>
      <c r="O36" s="112">
        <v>5</v>
      </c>
    </row>
    <row r="37" spans="1:15" x14ac:dyDescent="0.25">
      <c r="A37" s="95">
        <v>560066</v>
      </c>
      <c r="B37" s="96" t="s">
        <v>251</v>
      </c>
      <c r="C37" s="97">
        <v>966</v>
      </c>
      <c r="D37" s="97">
        <v>1268</v>
      </c>
      <c r="E37" s="97">
        <v>1942</v>
      </c>
      <c r="F37" s="97">
        <v>2469</v>
      </c>
      <c r="G37" s="111">
        <v>0.497</v>
      </c>
      <c r="H37" s="111">
        <v>0.51400000000000001</v>
      </c>
      <c r="I37" s="98">
        <v>4.9484000000000004</v>
      </c>
      <c r="J37" s="98">
        <v>5</v>
      </c>
      <c r="K37" s="99">
        <v>3.9636</v>
      </c>
      <c r="L37" s="99">
        <v>0.995</v>
      </c>
      <c r="M37" s="104"/>
      <c r="N37" s="104"/>
      <c r="O37" s="112">
        <v>4.9585999999999997</v>
      </c>
    </row>
    <row r="38" spans="1:15" x14ac:dyDescent="0.25">
      <c r="A38" s="95">
        <v>560067</v>
      </c>
      <c r="B38" s="96" t="s">
        <v>252</v>
      </c>
      <c r="C38" s="97">
        <v>3038</v>
      </c>
      <c r="D38" s="97">
        <v>5425</v>
      </c>
      <c r="E38" s="97">
        <v>4706</v>
      </c>
      <c r="F38" s="97">
        <v>9165</v>
      </c>
      <c r="G38" s="111">
        <v>0.64600000000000002</v>
      </c>
      <c r="H38" s="111">
        <v>0.59199999999999997</v>
      </c>
      <c r="I38" s="98">
        <v>5</v>
      </c>
      <c r="J38" s="98">
        <v>5</v>
      </c>
      <c r="K38" s="99">
        <v>3.8149999999999999</v>
      </c>
      <c r="L38" s="99">
        <v>1.1850000000000001</v>
      </c>
      <c r="M38" s="104"/>
      <c r="N38" s="104"/>
      <c r="O38" s="112">
        <v>5</v>
      </c>
    </row>
    <row r="39" spans="1:15" x14ac:dyDescent="0.25">
      <c r="A39" s="95">
        <v>560068</v>
      </c>
      <c r="B39" s="96" t="s">
        <v>253</v>
      </c>
      <c r="C39" s="97">
        <v>3104</v>
      </c>
      <c r="D39" s="97">
        <v>5411</v>
      </c>
      <c r="E39" s="97">
        <v>5409</v>
      </c>
      <c r="F39" s="97">
        <v>10472</v>
      </c>
      <c r="G39" s="111">
        <v>0.57399999999999995</v>
      </c>
      <c r="H39" s="111">
        <v>0.51700000000000002</v>
      </c>
      <c r="I39" s="98">
        <v>5</v>
      </c>
      <c r="J39" s="98">
        <v>5</v>
      </c>
      <c r="K39" s="99">
        <v>3.86</v>
      </c>
      <c r="L39" s="99">
        <v>1.1399999999999999</v>
      </c>
      <c r="M39" s="104"/>
      <c r="N39" s="104"/>
      <c r="O39" s="112">
        <v>5</v>
      </c>
    </row>
    <row r="40" spans="1:15" x14ac:dyDescent="0.25">
      <c r="A40" s="95">
        <v>560069</v>
      </c>
      <c r="B40" s="96" t="s">
        <v>254</v>
      </c>
      <c r="C40" s="97">
        <v>2031</v>
      </c>
      <c r="D40" s="97">
        <v>3795</v>
      </c>
      <c r="E40" s="97">
        <v>3327</v>
      </c>
      <c r="F40" s="97">
        <v>6187</v>
      </c>
      <c r="G40" s="111">
        <v>0.61</v>
      </c>
      <c r="H40" s="111">
        <v>0.61299999999999999</v>
      </c>
      <c r="I40" s="98">
        <v>5</v>
      </c>
      <c r="J40" s="98">
        <v>5</v>
      </c>
      <c r="K40" s="99">
        <v>3.9</v>
      </c>
      <c r="L40" s="99">
        <v>1.1000000000000001</v>
      </c>
      <c r="M40" s="104"/>
      <c r="N40" s="104"/>
      <c r="O40" s="112">
        <v>5</v>
      </c>
    </row>
    <row r="41" spans="1:15" x14ac:dyDescent="0.25">
      <c r="A41" s="95">
        <v>560070</v>
      </c>
      <c r="B41" s="96" t="s">
        <v>255</v>
      </c>
      <c r="C41" s="97">
        <v>9643</v>
      </c>
      <c r="D41" s="97">
        <v>17751</v>
      </c>
      <c r="E41" s="97">
        <v>12422</v>
      </c>
      <c r="F41" s="97">
        <v>29183</v>
      </c>
      <c r="G41" s="111">
        <v>0.77600000000000002</v>
      </c>
      <c r="H41" s="111">
        <v>0.60799999999999998</v>
      </c>
      <c r="I41" s="98">
        <v>5</v>
      </c>
      <c r="J41" s="98">
        <v>5</v>
      </c>
      <c r="K41" s="99">
        <v>3.77</v>
      </c>
      <c r="L41" s="99">
        <v>1.23</v>
      </c>
      <c r="M41" s="104"/>
      <c r="N41" s="104"/>
      <c r="O41" s="112">
        <v>5</v>
      </c>
    </row>
    <row r="42" spans="1:15" x14ac:dyDescent="0.25">
      <c r="A42" s="95">
        <v>560071</v>
      </c>
      <c r="B42" s="96" t="s">
        <v>256</v>
      </c>
      <c r="C42" s="97">
        <v>2514</v>
      </c>
      <c r="D42" s="97">
        <v>4314</v>
      </c>
      <c r="E42" s="97">
        <v>3808</v>
      </c>
      <c r="F42" s="97">
        <v>8301</v>
      </c>
      <c r="G42" s="111">
        <v>0.66</v>
      </c>
      <c r="H42" s="111">
        <v>0.52</v>
      </c>
      <c r="I42" s="98">
        <v>5</v>
      </c>
      <c r="J42" s="98">
        <v>5</v>
      </c>
      <c r="K42" s="99">
        <v>3.7549999999999999</v>
      </c>
      <c r="L42" s="99">
        <v>1.2450000000000001</v>
      </c>
      <c r="M42" s="104"/>
      <c r="N42" s="104"/>
      <c r="O42" s="112">
        <v>5</v>
      </c>
    </row>
    <row r="43" spans="1:15" x14ac:dyDescent="0.25">
      <c r="A43" s="95">
        <v>560072</v>
      </c>
      <c r="B43" s="96" t="s">
        <v>167</v>
      </c>
      <c r="C43" s="97">
        <v>2733</v>
      </c>
      <c r="D43" s="97">
        <v>4502</v>
      </c>
      <c r="E43" s="97">
        <v>4177</v>
      </c>
      <c r="F43" s="97">
        <v>7130</v>
      </c>
      <c r="G43" s="111">
        <v>0.65400000000000003</v>
      </c>
      <c r="H43" s="111">
        <v>0.63100000000000001</v>
      </c>
      <c r="I43" s="98">
        <v>5</v>
      </c>
      <c r="J43" s="98">
        <v>5</v>
      </c>
      <c r="K43" s="99">
        <v>3.9449999999999998</v>
      </c>
      <c r="L43" s="99">
        <v>1.0549999999999999</v>
      </c>
      <c r="M43" s="104"/>
      <c r="N43" s="104"/>
      <c r="O43" s="112">
        <v>5</v>
      </c>
    </row>
    <row r="44" spans="1:15" x14ac:dyDescent="0.25">
      <c r="A44" s="95">
        <v>560073</v>
      </c>
      <c r="B44" s="96" t="s">
        <v>257</v>
      </c>
      <c r="C44" s="97">
        <v>1881</v>
      </c>
      <c r="D44" s="97">
        <v>2044</v>
      </c>
      <c r="E44" s="97">
        <v>2417</v>
      </c>
      <c r="F44" s="97">
        <v>3009</v>
      </c>
      <c r="G44" s="111">
        <v>0.77800000000000002</v>
      </c>
      <c r="H44" s="111">
        <v>0.67900000000000005</v>
      </c>
      <c r="I44" s="98">
        <v>5</v>
      </c>
      <c r="J44" s="98">
        <v>5</v>
      </c>
      <c r="K44" s="99">
        <v>4.17</v>
      </c>
      <c r="L44" s="99">
        <v>0.83</v>
      </c>
      <c r="M44" s="104"/>
      <c r="N44" s="104"/>
      <c r="O44" s="112">
        <v>5</v>
      </c>
    </row>
    <row r="45" spans="1:15" x14ac:dyDescent="0.25">
      <c r="A45" s="95">
        <v>560074</v>
      </c>
      <c r="B45" s="96" t="s">
        <v>258</v>
      </c>
      <c r="C45" s="97">
        <v>2271</v>
      </c>
      <c r="D45" s="97">
        <v>4287</v>
      </c>
      <c r="E45" s="97">
        <v>3825</v>
      </c>
      <c r="F45" s="97">
        <v>7529</v>
      </c>
      <c r="G45" s="111">
        <v>0.59399999999999997</v>
      </c>
      <c r="H45" s="111">
        <v>0.56899999999999995</v>
      </c>
      <c r="I45" s="98">
        <v>5</v>
      </c>
      <c r="J45" s="98">
        <v>5</v>
      </c>
      <c r="K45" s="99">
        <v>3.78</v>
      </c>
      <c r="L45" s="99">
        <v>1.22</v>
      </c>
      <c r="M45" s="104"/>
      <c r="N45" s="104"/>
      <c r="O45" s="112">
        <v>5</v>
      </c>
    </row>
    <row r="46" spans="1:15" x14ac:dyDescent="0.25">
      <c r="A46" s="95">
        <v>560075</v>
      </c>
      <c r="B46" s="96" t="s">
        <v>259</v>
      </c>
      <c r="C46" s="97">
        <v>4032</v>
      </c>
      <c r="D46" s="97">
        <v>7785</v>
      </c>
      <c r="E46" s="97">
        <v>6431</v>
      </c>
      <c r="F46" s="97">
        <v>12551</v>
      </c>
      <c r="G46" s="111">
        <v>0.627</v>
      </c>
      <c r="H46" s="111">
        <v>0.62</v>
      </c>
      <c r="I46" s="98">
        <v>5</v>
      </c>
      <c r="J46" s="98">
        <v>5</v>
      </c>
      <c r="K46" s="99">
        <v>3.85</v>
      </c>
      <c r="L46" s="99">
        <v>1.1499999999999999</v>
      </c>
      <c r="M46" s="104"/>
      <c r="N46" s="104"/>
      <c r="O46" s="112">
        <v>5</v>
      </c>
    </row>
    <row r="47" spans="1:15" x14ac:dyDescent="0.25">
      <c r="A47" s="95">
        <v>560076</v>
      </c>
      <c r="B47" s="96" t="s">
        <v>260</v>
      </c>
      <c r="C47" s="97">
        <v>1161</v>
      </c>
      <c r="D47" s="97">
        <v>1350</v>
      </c>
      <c r="E47" s="97">
        <v>1927</v>
      </c>
      <c r="F47" s="97">
        <v>3026</v>
      </c>
      <c r="G47" s="111">
        <v>0.60199999999999998</v>
      </c>
      <c r="H47" s="111">
        <v>0.44600000000000001</v>
      </c>
      <c r="I47" s="98">
        <v>5</v>
      </c>
      <c r="J47" s="98">
        <v>4.9412000000000003</v>
      </c>
      <c r="K47" s="99">
        <v>3.9550000000000001</v>
      </c>
      <c r="L47" s="99">
        <v>1.0327</v>
      </c>
      <c r="M47" s="104"/>
      <c r="N47" s="104"/>
      <c r="O47" s="112">
        <v>4.9877000000000002</v>
      </c>
    </row>
    <row r="48" spans="1:15" x14ac:dyDescent="0.25">
      <c r="A48" s="95">
        <v>560077</v>
      </c>
      <c r="B48" s="96" t="s">
        <v>261</v>
      </c>
      <c r="C48" s="97">
        <v>1130</v>
      </c>
      <c r="D48" s="97">
        <v>1471</v>
      </c>
      <c r="E48" s="97">
        <v>2314</v>
      </c>
      <c r="F48" s="97">
        <v>2310</v>
      </c>
      <c r="G48" s="111">
        <v>0.48799999999999999</v>
      </c>
      <c r="H48" s="111">
        <v>0.63700000000000001</v>
      </c>
      <c r="I48" s="98">
        <v>4.8514999999999997</v>
      </c>
      <c r="J48" s="98">
        <v>5</v>
      </c>
      <c r="K48" s="99">
        <v>4.0510000000000002</v>
      </c>
      <c r="L48" s="99">
        <v>0.82499999999999996</v>
      </c>
      <c r="M48" s="104"/>
      <c r="N48" s="104"/>
      <c r="O48" s="112">
        <v>4.8760000000000003</v>
      </c>
    </row>
    <row r="49" spans="1:15" x14ac:dyDescent="0.25">
      <c r="A49" s="95">
        <v>560078</v>
      </c>
      <c r="B49" s="96" t="s">
        <v>262</v>
      </c>
      <c r="C49" s="97">
        <v>4113</v>
      </c>
      <c r="D49" s="97">
        <v>8809</v>
      </c>
      <c r="E49" s="97">
        <v>7313</v>
      </c>
      <c r="F49" s="97">
        <v>15511</v>
      </c>
      <c r="G49" s="111">
        <v>0.56200000000000006</v>
      </c>
      <c r="H49" s="111">
        <v>0.56799999999999995</v>
      </c>
      <c r="I49" s="98">
        <v>5</v>
      </c>
      <c r="J49" s="98">
        <v>5</v>
      </c>
      <c r="K49" s="99">
        <v>3.7149999999999999</v>
      </c>
      <c r="L49" s="99">
        <v>1.2849999999999999</v>
      </c>
      <c r="M49" s="104"/>
      <c r="N49" s="104"/>
      <c r="O49" s="112">
        <v>5</v>
      </c>
    </row>
    <row r="50" spans="1:15" x14ac:dyDescent="0.25">
      <c r="A50" s="95">
        <v>560079</v>
      </c>
      <c r="B50" s="96" t="s">
        <v>263</v>
      </c>
      <c r="C50" s="97">
        <v>4416</v>
      </c>
      <c r="D50" s="97">
        <v>6160</v>
      </c>
      <c r="E50" s="97">
        <v>7047</v>
      </c>
      <c r="F50" s="97">
        <v>11890</v>
      </c>
      <c r="G50" s="111">
        <v>0.627</v>
      </c>
      <c r="H50" s="111">
        <v>0.51800000000000002</v>
      </c>
      <c r="I50" s="98">
        <v>5</v>
      </c>
      <c r="J50" s="98">
        <v>5</v>
      </c>
      <c r="K50" s="99">
        <v>3.87</v>
      </c>
      <c r="L50" s="99">
        <v>1.1299999999999999</v>
      </c>
      <c r="M50" s="104"/>
      <c r="N50" s="104"/>
      <c r="O50" s="112">
        <v>5</v>
      </c>
    </row>
    <row r="51" spans="1:15" x14ac:dyDescent="0.25">
      <c r="A51" s="95">
        <v>560080</v>
      </c>
      <c r="B51" s="96" t="s">
        <v>264</v>
      </c>
      <c r="C51" s="97">
        <v>2392</v>
      </c>
      <c r="D51" s="97">
        <v>4278</v>
      </c>
      <c r="E51" s="97">
        <v>3686</v>
      </c>
      <c r="F51" s="97">
        <v>7546</v>
      </c>
      <c r="G51" s="111">
        <v>0.64900000000000002</v>
      </c>
      <c r="H51" s="111">
        <v>0.56699999999999995</v>
      </c>
      <c r="I51" s="98">
        <v>5</v>
      </c>
      <c r="J51" s="98">
        <v>5</v>
      </c>
      <c r="K51" s="99">
        <v>3.8450000000000002</v>
      </c>
      <c r="L51" s="99">
        <v>1.155</v>
      </c>
      <c r="M51" s="104"/>
      <c r="N51" s="104"/>
      <c r="O51" s="112">
        <v>5</v>
      </c>
    </row>
    <row r="52" spans="1:15" x14ac:dyDescent="0.25">
      <c r="A52" s="95">
        <v>560081</v>
      </c>
      <c r="B52" s="96" t="s">
        <v>265</v>
      </c>
      <c r="C52" s="97">
        <v>2314</v>
      </c>
      <c r="D52" s="97">
        <v>5180</v>
      </c>
      <c r="E52" s="97">
        <v>4218</v>
      </c>
      <c r="F52" s="97">
        <v>9736</v>
      </c>
      <c r="G52" s="111">
        <v>0.54900000000000004</v>
      </c>
      <c r="H52" s="111">
        <v>0.53200000000000003</v>
      </c>
      <c r="I52" s="98">
        <v>5</v>
      </c>
      <c r="J52" s="98">
        <v>5</v>
      </c>
      <c r="K52" s="99">
        <v>3.72</v>
      </c>
      <c r="L52" s="99">
        <v>1.28</v>
      </c>
      <c r="M52" s="104"/>
      <c r="N52" s="104"/>
      <c r="O52" s="112">
        <v>5</v>
      </c>
    </row>
    <row r="53" spans="1:15" x14ac:dyDescent="0.25">
      <c r="A53" s="95">
        <v>560082</v>
      </c>
      <c r="B53" s="96" t="s">
        <v>266</v>
      </c>
      <c r="C53" s="97">
        <v>2068</v>
      </c>
      <c r="D53" s="97">
        <v>3071</v>
      </c>
      <c r="E53" s="97">
        <v>3300</v>
      </c>
      <c r="F53" s="97">
        <v>4874</v>
      </c>
      <c r="G53" s="111">
        <v>0.627</v>
      </c>
      <c r="H53" s="111">
        <v>0.63</v>
      </c>
      <c r="I53" s="98">
        <v>5</v>
      </c>
      <c r="J53" s="98">
        <v>5</v>
      </c>
      <c r="K53" s="99">
        <v>3.9849999999999999</v>
      </c>
      <c r="L53" s="99">
        <v>1.0149999999999999</v>
      </c>
      <c r="M53" s="104"/>
      <c r="N53" s="104"/>
      <c r="O53" s="112">
        <v>5</v>
      </c>
    </row>
    <row r="54" spans="1:15" x14ac:dyDescent="0.25">
      <c r="A54" s="95">
        <v>560083</v>
      </c>
      <c r="B54" s="96" t="s">
        <v>267</v>
      </c>
      <c r="C54" s="97">
        <v>1591</v>
      </c>
      <c r="D54" s="97">
        <v>2469</v>
      </c>
      <c r="E54" s="97">
        <v>2993</v>
      </c>
      <c r="F54" s="97">
        <v>4608</v>
      </c>
      <c r="G54" s="111">
        <v>0.53200000000000003</v>
      </c>
      <c r="H54" s="111">
        <v>0.53600000000000003</v>
      </c>
      <c r="I54" s="98">
        <v>5</v>
      </c>
      <c r="J54" s="98">
        <v>5</v>
      </c>
      <c r="K54" s="99">
        <v>4.04</v>
      </c>
      <c r="L54" s="99">
        <v>0.96</v>
      </c>
      <c r="M54" s="104"/>
      <c r="N54" s="104"/>
      <c r="O54" s="112">
        <v>5</v>
      </c>
    </row>
    <row r="55" spans="1:15" x14ac:dyDescent="0.25">
      <c r="A55" s="95">
        <v>560084</v>
      </c>
      <c r="B55" s="96" t="s">
        <v>268</v>
      </c>
      <c r="C55" s="97">
        <v>1247</v>
      </c>
      <c r="D55" s="97">
        <v>3094</v>
      </c>
      <c r="E55" s="97">
        <v>4389</v>
      </c>
      <c r="F55" s="97">
        <v>6658</v>
      </c>
      <c r="G55" s="111">
        <v>0.28399999999999997</v>
      </c>
      <c r="H55" s="111">
        <v>0.46500000000000002</v>
      </c>
      <c r="I55" s="98">
        <v>2.6570999999999998</v>
      </c>
      <c r="J55" s="98">
        <v>5</v>
      </c>
      <c r="K55" s="99">
        <v>2.0087000000000002</v>
      </c>
      <c r="L55" s="99">
        <v>1.22</v>
      </c>
      <c r="M55" s="104"/>
      <c r="N55" s="104"/>
      <c r="O55" s="112">
        <v>3.2286999999999999</v>
      </c>
    </row>
    <row r="56" spans="1:15" x14ac:dyDescent="0.25">
      <c r="A56" s="95">
        <v>560085</v>
      </c>
      <c r="B56" s="96" t="s">
        <v>269</v>
      </c>
      <c r="C56" s="97">
        <v>1441</v>
      </c>
      <c r="D56" s="97">
        <v>36</v>
      </c>
      <c r="E56" s="97">
        <v>1852</v>
      </c>
      <c r="F56" s="97">
        <v>36</v>
      </c>
      <c r="G56" s="111">
        <v>0.77800000000000002</v>
      </c>
      <c r="H56" s="111">
        <v>1</v>
      </c>
      <c r="I56" s="98">
        <v>5</v>
      </c>
      <c r="J56" s="98">
        <v>5</v>
      </c>
      <c r="K56" s="99">
        <v>4.915</v>
      </c>
      <c r="L56" s="99">
        <v>8.5000000000000006E-2</v>
      </c>
      <c r="M56" s="104"/>
      <c r="N56" s="104"/>
      <c r="O56" s="112">
        <v>5</v>
      </c>
    </row>
    <row r="57" spans="1:15" x14ac:dyDescent="0.25">
      <c r="A57" s="95">
        <v>560086</v>
      </c>
      <c r="B57" s="96" t="s">
        <v>270</v>
      </c>
      <c r="C57" s="97">
        <v>2384</v>
      </c>
      <c r="D57" s="97">
        <v>185</v>
      </c>
      <c r="E57" s="97">
        <v>3800</v>
      </c>
      <c r="F57" s="97">
        <v>338</v>
      </c>
      <c r="G57" s="111">
        <v>0.627</v>
      </c>
      <c r="H57" s="111">
        <v>0.54700000000000004</v>
      </c>
      <c r="I57" s="98">
        <v>5</v>
      </c>
      <c r="J57" s="98">
        <v>5</v>
      </c>
      <c r="K57" s="99">
        <v>4.835</v>
      </c>
      <c r="L57" s="99">
        <v>0.16500000000000001</v>
      </c>
      <c r="M57" s="104"/>
      <c r="N57" s="104"/>
      <c r="O57" s="112">
        <v>5</v>
      </c>
    </row>
    <row r="58" spans="1:15" x14ac:dyDescent="0.25">
      <c r="A58" s="95">
        <v>560087</v>
      </c>
      <c r="B58" s="96" t="s">
        <v>271</v>
      </c>
      <c r="C58" s="97">
        <v>2072</v>
      </c>
      <c r="D58" s="97">
        <v>0</v>
      </c>
      <c r="E58" s="97">
        <v>5251</v>
      </c>
      <c r="F58" s="97">
        <v>0</v>
      </c>
      <c r="G58" s="111">
        <v>0.39500000000000002</v>
      </c>
      <c r="H58" s="111">
        <v>0</v>
      </c>
      <c r="I58" s="98">
        <v>3.8511000000000002</v>
      </c>
      <c r="J58" s="98"/>
      <c r="K58" s="99">
        <v>3.8511000000000002</v>
      </c>
      <c r="L58" s="99">
        <v>0</v>
      </c>
      <c r="M58" s="104"/>
      <c r="N58" s="104"/>
      <c r="O58" s="112">
        <v>3.8511000000000002</v>
      </c>
    </row>
    <row r="59" spans="1:15" x14ac:dyDescent="0.25">
      <c r="A59" s="95">
        <v>560088</v>
      </c>
      <c r="B59" s="96" t="s">
        <v>272</v>
      </c>
      <c r="C59" s="97">
        <v>641</v>
      </c>
      <c r="D59" s="97">
        <v>0</v>
      </c>
      <c r="E59" s="97">
        <v>1224</v>
      </c>
      <c r="F59" s="97">
        <v>0</v>
      </c>
      <c r="G59" s="111">
        <v>0.52400000000000002</v>
      </c>
      <c r="H59" s="111">
        <v>0</v>
      </c>
      <c r="I59" s="98">
        <v>5</v>
      </c>
      <c r="J59" s="98"/>
      <c r="K59" s="99">
        <v>5</v>
      </c>
      <c r="L59" s="99">
        <v>0</v>
      </c>
      <c r="M59" s="104"/>
      <c r="N59" s="104"/>
      <c r="O59" s="112">
        <v>5</v>
      </c>
    </row>
    <row r="60" spans="1:15" x14ac:dyDescent="0.25">
      <c r="A60" s="95">
        <v>560089</v>
      </c>
      <c r="B60" s="96" t="s">
        <v>273</v>
      </c>
      <c r="C60" s="97">
        <v>591</v>
      </c>
      <c r="D60" s="97">
        <v>0</v>
      </c>
      <c r="E60" s="97">
        <v>832</v>
      </c>
      <c r="F60" s="97">
        <v>0</v>
      </c>
      <c r="G60" s="111">
        <v>0.71</v>
      </c>
      <c r="H60" s="111">
        <v>0</v>
      </c>
      <c r="I60" s="98">
        <v>5</v>
      </c>
      <c r="J60" s="98"/>
      <c r="K60" s="99">
        <v>5</v>
      </c>
      <c r="L60" s="99">
        <v>0</v>
      </c>
      <c r="M60" s="104"/>
      <c r="N60" s="104"/>
      <c r="O60" s="112">
        <v>5</v>
      </c>
    </row>
    <row r="61" spans="1:15" x14ac:dyDescent="0.25">
      <c r="A61" s="95">
        <v>560096</v>
      </c>
      <c r="B61" s="96" t="s">
        <v>274</v>
      </c>
      <c r="C61" s="97">
        <v>4</v>
      </c>
      <c r="D61" s="97">
        <v>0</v>
      </c>
      <c r="E61" s="97">
        <v>107</v>
      </c>
      <c r="F61" s="97">
        <v>0</v>
      </c>
      <c r="G61" s="111">
        <v>3.6999999999999998E-2</v>
      </c>
      <c r="H61" s="111">
        <v>0</v>
      </c>
      <c r="I61" s="98">
        <v>0</v>
      </c>
      <c r="J61" s="98"/>
      <c r="K61" s="99">
        <v>0</v>
      </c>
      <c r="L61" s="99">
        <v>0</v>
      </c>
      <c r="M61" s="104"/>
      <c r="N61" s="104"/>
      <c r="O61" s="112">
        <v>0</v>
      </c>
    </row>
    <row r="62" spans="1:15" x14ac:dyDescent="0.25">
      <c r="A62" s="95">
        <v>560098</v>
      </c>
      <c r="B62" s="96" t="s">
        <v>275</v>
      </c>
      <c r="C62" s="97">
        <v>291</v>
      </c>
      <c r="D62" s="97">
        <v>0</v>
      </c>
      <c r="E62" s="97">
        <v>1407</v>
      </c>
      <c r="F62" s="97">
        <v>0</v>
      </c>
      <c r="G62" s="111">
        <v>0.20699999999999999</v>
      </c>
      <c r="H62" s="111">
        <v>0</v>
      </c>
      <c r="I62" s="98">
        <v>1.8287</v>
      </c>
      <c r="J62" s="98"/>
      <c r="K62" s="99">
        <v>1.8287</v>
      </c>
      <c r="L62" s="99">
        <v>0</v>
      </c>
      <c r="M62" s="104"/>
      <c r="N62" s="104"/>
      <c r="O62" s="112">
        <v>1.8287</v>
      </c>
    </row>
    <row r="63" spans="1:15" x14ac:dyDescent="0.25">
      <c r="A63" s="95">
        <v>560099</v>
      </c>
      <c r="B63" s="96" t="s">
        <v>276</v>
      </c>
      <c r="C63" s="97">
        <v>0</v>
      </c>
      <c r="D63" s="97">
        <v>3</v>
      </c>
      <c r="E63" s="97">
        <v>485</v>
      </c>
      <c r="F63" s="97">
        <v>116</v>
      </c>
      <c r="G63" s="111">
        <v>0</v>
      </c>
      <c r="H63" s="111">
        <v>2.5999999999999999E-2</v>
      </c>
      <c r="I63" s="98"/>
      <c r="J63" s="98">
        <v>0</v>
      </c>
      <c r="K63" s="99">
        <v>0</v>
      </c>
      <c r="L63" s="99">
        <v>0</v>
      </c>
      <c r="M63" s="104"/>
      <c r="N63" s="104"/>
      <c r="O63" s="112">
        <v>0</v>
      </c>
    </row>
    <row r="64" spans="1:15" x14ac:dyDescent="0.25">
      <c r="A64" s="95">
        <v>560205</v>
      </c>
      <c r="B64" s="96" t="s">
        <v>277</v>
      </c>
      <c r="C64" s="97">
        <v>1</v>
      </c>
      <c r="D64" s="97">
        <v>2</v>
      </c>
      <c r="E64" s="97">
        <v>2</v>
      </c>
      <c r="F64" s="97">
        <v>28</v>
      </c>
      <c r="G64" s="111">
        <v>0.5</v>
      </c>
      <c r="H64" s="111">
        <v>7.0999999999999994E-2</v>
      </c>
      <c r="I64" s="98">
        <v>4.9805999999999999</v>
      </c>
      <c r="J64" s="98">
        <v>0.52939999999999998</v>
      </c>
      <c r="K64" s="99">
        <v>2.1665999999999999</v>
      </c>
      <c r="L64" s="99">
        <v>0.29909999999999998</v>
      </c>
      <c r="M64" s="104"/>
      <c r="N64" s="104"/>
      <c r="O64" s="112">
        <v>2.4657</v>
      </c>
    </row>
    <row r="65" spans="1:15" x14ac:dyDescent="0.25">
      <c r="A65" s="95">
        <v>560206</v>
      </c>
      <c r="B65" s="96" t="s">
        <v>278</v>
      </c>
      <c r="C65" s="97">
        <v>8543</v>
      </c>
      <c r="D65" s="97">
        <v>2</v>
      </c>
      <c r="E65" s="97">
        <v>15929</v>
      </c>
      <c r="F65" s="97">
        <v>31</v>
      </c>
      <c r="G65" s="111">
        <v>0.53600000000000003</v>
      </c>
      <c r="H65" s="111">
        <v>6.5000000000000002E-2</v>
      </c>
      <c r="I65" s="98">
        <v>5</v>
      </c>
      <c r="J65" s="98">
        <v>0.45879999999999999</v>
      </c>
      <c r="K65" s="99">
        <v>5</v>
      </c>
      <c r="L65" s="99">
        <v>0</v>
      </c>
      <c r="M65" s="104"/>
      <c r="N65" s="104"/>
      <c r="O65" s="112">
        <v>5</v>
      </c>
    </row>
    <row r="66" spans="1:15" x14ac:dyDescent="0.25">
      <c r="A66" s="95">
        <v>560214</v>
      </c>
      <c r="B66" s="96" t="s">
        <v>279</v>
      </c>
      <c r="C66" s="97">
        <v>10616</v>
      </c>
      <c r="D66" s="97">
        <v>21886</v>
      </c>
      <c r="E66" s="97">
        <v>17546</v>
      </c>
      <c r="F66" s="97">
        <v>35344</v>
      </c>
      <c r="G66" s="111">
        <v>0.60499999999999998</v>
      </c>
      <c r="H66" s="111">
        <v>0.61899999999999999</v>
      </c>
      <c r="I66" s="98">
        <v>5</v>
      </c>
      <c r="J66" s="98">
        <v>5</v>
      </c>
      <c r="K66" s="99">
        <v>3.78</v>
      </c>
      <c r="L66" s="99">
        <v>1.22</v>
      </c>
      <c r="M66" s="104"/>
      <c r="N66" s="104"/>
      <c r="O66" s="112">
        <v>5</v>
      </c>
    </row>
    <row r="67" spans="1:15" x14ac:dyDescent="0.25">
      <c r="A67" s="95"/>
      <c r="B67" s="96" t="s">
        <v>212</v>
      </c>
      <c r="C67" s="97">
        <f>SUM(C6:C66)</f>
        <v>193917</v>
      </c>
      <c r="D67" s="97">
        <f t="shared" ref="D67:F67" si="0">SUM(D6:D66)</f>
        <v>354266</v>
      </c>
      <c r="E67" s="97">
        <f t="shared" si="0"/>
        <v>319177</v>
      </c>
      <c r="F67" s="97">
        <f t="shared" si="0"/>
        <v>589447</v>
      </c>
      <c r="G67" s="113">
        <v>0.60760000000000003</v>
      </c>
      <c r="H67" s="113">
        <v>0.60099999999999998</v>
      </c>
      <c r="I67" s="98"/>
      <c r="J67" s="104"/>
      <c r="K67" s="104"/>
      <c r="L67" s="104"/>
      <c r="M67" s="104"/>
      <c r="N67" s="104"/>
      <c r="O67" s="104"/>
    </row>
  </sheetData>
  <mergeCells count="12">
    <mergeCell ref="K4:L4"/>
    <mergeCell ref="M4:N4"/>
    <mergeCell ref="H1:I1"/>
    <mergeCell ref="A2:I2"/>
    <mergeCell ref="A3:G3"/>
    <mergeCell ref="A4:A5"/>
    <mergeCell ref="B4:B5"/>
    <mergeCell ref="C4:D4"/>
    <mergeCell ref="E4:F4"/>
    <mergeCell ref="G4:H4"/>
    <mergeCell ref="I4:J4"/>
    <mergeCell ref="K1:O1"/>
  </mergeCells>
  <pageMargins left="0.7" right="0.7" top="0.75" bottom="0.75" header="0.3" footer="0.3"/>
  <pageSetup paperSize="9" scale="63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72" zoomScaleNormal="100" zoomScaleSheetLayoutView="172" workbookViewId="0">
      <pane xSplit="2" ySplit="5" topLeftCell="I63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5" x14ac:dyDescent="0.25"/>
  <cols>
    <col min="1" max="1" width="7.85546875" style="88" customWidth="1"/>
    <col min="2" max="2" width="41.28515625" style="89" customWidth="1"/>
    <col min="3" max="3" width="13.28515625" style="89" customWidth="1"/>
    <col min="4" max="4" width="12.140625" style="89" customWidth="1"/>
    <col min="5" max="5" width="14.28515625" style="105" customWidth="1"/>
    <col min="6" max="6" width="10.7109375" style="105" customWidth="1"/>
    <col min="7" max="7" width="10.5703125" style="91" customWidth="1"/>
    <col min="8" max="8" width="11.42578125" style="106" customWidth="1"/>
    <col min="9" max="9" width="10.85546875" style="105" bestFit="1" customWidth="1"/>
    <col min="11" max="11" width="9.7109375" customWidth="1"/>
    <col min="13" max="13" width="10" customWidth="1"/>
    <col min="15" max="15" width="12.85546875" customWidth="1"/>
  </cols>
  <sheetData>
    <row r="1" spans="1:15" ht="35.25" customHeight="1" x14ac:dyDescent="0.25">
      <c r="E1" s="90"/>
      <c r="F1" s="90"/>
      <c r="H1" s="394"/>
      <c r="I1" s="394"/>
      <c r="K1" s="387" t="s">
        <v>364</v>
      </c>
      <c r="L1" s="387"/>
      <c r="M1" s="387"/>
      <c r="N1" s="387"/>
      <c r="O1" s="387"/>
    </row>
    <row r="2" spans="1:15" ht="21.75" customHeight="1" x14ac:dyDescent="0.25">
      <c r="A2" s="388" t="s">
        <v>206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</row>
    <row r="3" spans="1:15" s="89" customFormat="1" ht="43.15" customHeight="1" x14ac:dyDescent="0.2">
      <c r="A3" s="395" t="s">
        <v>207</v>
      </c>
      <c r="B3" s="395"/>
      <c r="C3" s="395"/>
      <c r="D3" s="395"/>
      <c r="E3" s="395"/>
      <c r="F3" s="395"/>
      <c r="G3" s="395"/>
      <c r="H3" s="92"/>
      <c r="I3" s="93"/>
    </row>
    <row r="4" spans="1:15" s="244" customFormat="1" ht="22.5" x14ac:dyDescent="0.2">
      <c r="A4" s="396" t="s">
        <v>76</v>
      </c>
      <c r="B4" s="418" t="s">
        <v>194</v>
      </c>
      <c r="C4" s="402" t="s">
        <v>208</v>
      </c>
      <c r="D4" s="403"/>
      <c r="E4" s="402" t="s">
        <v>209</v>
      </c>
      <c r="F4" s="403"/>
      <c r="G4" s="420" t="s">
        <v>210</v>
      </c>
      <c r="H4" s="421"/>
      <c r="I4" s="408" t="s">
        <v>211</v>
      </c>
      <c r="J4" s="409"/>
      <c r="K4" s="416" t="s">
        <v>199</v>
      </c>
      <c r="L4" s="417"/>
      <c r="M4" s="410" t="s">
        <v>200</v>
      </c>
      <c r="N4" s="411"/>
      <c r="O4" s="243" t="s">
        <v>201</v>
      </c>
    </row>
    <row r="5" spans="1:15" s="244" customFormat="1" ht="19.5" customHeight="1" x14ac:dyDescent="0.2">
      <c r="A5" s="396"/>
      <c r="B5" s="419"/>
      <c r="C5" s="245" t="s">
        <v>202</v>
      </c>
      <c r="D5" s="246" t="s">
        <v>203</v>
      </c>
      <c r="E5" s="245" t="s">
        <v>202</v>
      </c>
      <c r="F5" s="246" t="s">
        <v>203</v>
      </c>
      <c r="G5" s="245" t="s">
        <v>202</v>
      </c>
      <c r="H5" s="246" t="s">
        <v>203</v>
      </c>
      <c r="I5" s="245" t="s">
        <v>202</v>
      </c>
      <c r="J5" s="246" t="s">
        <v>203</v>
      </c>
      <c r="K5" s="245" t="s">
        <v>202</v>
      </c>
      <c r="L5" s="246" t="s">
        <v>203</v>
      </c>
      <c r="M5" s="249" t="s">
        <v>202</v>
      </c>
      <c r="N5" s="250" t="s">
        <v>203</v>
      </c>
      <c r="O5" s="245" t="s">
        <v>204</v>
      </c>
    </row>
    <row r="6" spans="1:15" x14ac:dyDescent="0.25">
      <c r="A6" s="95">
        <v>560002</v>
      </c>
      <c r="B6" s="96" t="s">
        <v>11</v>
      </c>
      <c r="C6" s="97">
        <v>12280</v>
      </c>
      <c r="D6" s="97">
        <v>0</v>
      </c>
      <c r="E6" s="97">
        <v>56940</v>
      </c>
      <c r="F6" s="97">
        <v>0</v>
      </c>
      <c r="G6" s="98">
        <v>0.216</v>
      </c>
      <c r="H6" s="98">
        <v>0</v>
      </c>
      <c r="I6" s="98">
        <v>3.3841000000000001</v>
      </c>
      <c r="J6" s="98"/>
      <c r="K6" s="99">
        <v>3.3841000000000001</v>
      </c>
      <c r="L6" s="99">
        <v>0</v>
      </c>
      <c r="M6" s="104"/>
      <c r="N6" s="104"/>
      <c r="O6" s="109">
        <v>5</v>
      </c>
    </row>
    <row r="7" spans="1:15" x14ac:dyDescent="0.25">
      <c r="A7" s="95">
        <v>560014</v>
      </c>
      <c r="B7" s="96" t="s">
        <v>12</v>
      </c>
      <c r="C7" s="97">
        <v>6680</v>
      </c>
      <c r="D7" s="97">
        <v>16</v>
      </c>
      <c r="E7" s="97">
        <v>18659</v>
      </c>
      <c r="F7" s="97">
        <v>77</v>
      </c>
      <c r="G7" s="98">
        <v>0.35799999999999998</v>
      </c>
      <c r="H7" s="98">
        <v>0.20799999999999999</v>
      </c>
      <c r="I7" s="98">
        <v>5</v>
      </c>
      <c r="J7" s="98">
        <v>2.4439000000000002</v>
      </c>
      <c r="K7" s="99">
        <v>4.9950000000000001</v>
      </c>
      <c r="L7" s="99">
        <v>2.3999999999999998E-3</v>
      </c>
      <c r="M7" s="104"/>
      <c r="N7" s="104"/>
      <c r="O7" s="109">
        <v>4.9973999999999998</v>
      </c>
    </row>
    <row r="8" spans="1:15" x14ac:dyDescent="0.25">
      <c r="A8" s="95">
        <v>560017</v>
      </c>
      <c r="B8" s="96" t="s">
        <v>13</v>
      </c>
      <c r="C8" s="97">
        <v>78281</v>
      </c>
      <c r="D8" s="97">
        <v>0</v>
      </c>
      <c r="E8" s="97">
        <v>231203</v>
      </c>
      <c r="F8" s="97">
        <v>1</v>
      </c>
      <c r="G8" s="98">
        <v>0.33900000000000002</v>
      </c>
      <c r="H8" s="98">
        <v>0</v>
      </c>
      <c r="I8" s="98">
        <v>5</v>
      </c>
      <c r="J8" s="98"/>
      <c r="K8" s="99">
        <v>5</v>
      </c>
      <c r="L8" s="99">
        <v>0</v>
      </c>
      <c r="M8" s="104"/>
      <c r="N8" s="104"/>
      <c r="O8" s="109">
        <v>5</v>
      </c>
    </row>
    <row r="9" spans="1:15" x14ac:dyDescent="0.25">
      <c r="A9" s="95">
        <v>560019</v>
      </c>
      <c r="B9" s="96" t="s">
        <v>14</v>
      </c>
      <c r="C9" s="97">
        <v>95185</v>
      </c>
      <c r="D9" s="97">
        <v>17308</v>
      </c>
      <c r="E9" s="97">
        <v>259040</v>
      </c>
      <c r="F9" s="97">
        <v>28733</v>
      </c>
      <c r="G9" s="98">
        <v>0.36699999999999999</v>
      </c>
      <c r="H9" s="98">
        <v>0.60199999999999998</v>
      </c>
      <c r="I9" s="98">
        <v>5</v>
      </c>
      <c r="J9" s="98">
        <v>5</v>
      </c>
      <c r="K9" s="99">
        <v>4.8099999999999996</v>
      </c>
      <c r="L9" s="99">
        <v>0.19</v>
      </c>
      <c r="M9" s="104"/>
      <c r="N9" s="104"/>
      <c r="O9" s="109">
        <v>5</v>
      </c>
    </row>
    <row r="10" spans="1:15" x14ac:dyDescent="0.25">
      <c r="A10" s="95">
        <v>560021</v>
      </c>
      <c r="B10" s="96" t="s">
        <v>15</v>
      </c>
      <c r="C10" s="97">
        <v>69874</v>
      </c>
      <c r="D10" s="97">
        <v>191424</v>
      </c>
      <c r="E10" s="97">
        <v>165943</v>
      </c>
      <c r="F10" s="97">
        <v>325089</v>
      </c>
      <c r="G10" s="98">
        <v>0.42099999999999999</v>
      </c>
      <c r="H10" s="98">
        <v>0.58899999999999997</v>
      </c>
      <c r="I10" s="98">
        <v>5</v>
      </c>
      <c r="J10" s="98">
        <v>5</v>
      </c>
      <c r="K10" s="99">
        <v>2.94</v>
      </c>
      <c r="L10" s="99">
        <v>2.06</v>
      </c>
      <c r="M10" s="104"/>
      <c r="N10" s="104"/>
      <c r="O10" s="109">
        <v>5</v>
      </c>
    </row>
    <row r="11" spans="1:15" x14ac:dyDescent="0.25">
      <c r="A11" s="95">
        <v>560022</v>
      </c>
      <c r="B11" s="96" t="s">
        <v>16</v>
      </c>
      <c r="C11" s="97">
        <v>39640</v>
      </c>
      <c r="D11" s="97">
        <v>88877</v>
      </c>
      <c r="E11" s="97">
        <v>163539</v>
      </c>
      <c r="F11" s="97">
        <v>153573</v>
      </c>
      <c r="G11" s="98">
        <v>0.24199999999999999</v>
      </c>
      <c r="H11" s="98">
        <v>0.57899999999999996</v>
      </c>
      <c r="I11" s="98">
        <v>4.1768000000000001</v>
      </c>
      <c r="J11" s="98">
        <v>5</v>
      </c>
      <c r="K11" s="99">
        <v>3.0909</v>
      </c>
      <c r="L11" s="99">
        <v>1.3</v>
      </c>
      <c r="M11" s="104"/>
      <c r="N11" s="104"/>
      <c r="O11" s="109">
        <v>4.3909000000000002</v>
      </c>
    </row>
    <row r="12" spans="1:15" x14ac:dyDescent="0.25">
      <c r="A12" s="95">
        <v>560024</v>
      </c>
      <c r="B12" s="96" t="s">
        <v>17</v>
      </c>
      <c r="C12" s="97">
        <v>917</v>
      </c>
      <c r="D12" s="97">
        <v>191462</v>
      </c>
      <c r="E12" s="97">
        <v>4137</v>
      </c>
      <c r="F12" s="97">
        <v>406645</v>
      </c>
      <c r="G12" s="98">
        <v>0.222</v>
      </c>
      <c r="H12" s="98">
        <v>0.47099999999999997</v>
      </c>
      <c r="I12" s="98">
        <v>3.5670999999999999</v>
      </c>
      <c r="J12" s="98">
        <v>5</v>
      </c>
      <c r="K12" s="99">
        <v>0.1391</v>
      </c>
      <c r="L12" s="99">
        <v>4.8049999999999997</v>
      </c>
      <c r="M12" s="104"/>
      <c r="N12" s="104"/>
      <c r="O12" s="109">
        <v>4.9440999999999997</v>
      </c>
    </row>
    <row r="13" spans="1:15" x14ac:dyDescent="0.25">
      <c r="A13" s="95">
        <v>560026</v>
      </c>
      <c r="B13" s="96" t="s">
        <v>18</v>
      </c>
      <c r="C13" s="97">
        <v>88330</v>
      </c>
      <c r="D13" s="97">
        <v>91312</v>
      </c>
      <c r="E13" s="97">
        <v>266603</v>
      </c>
      <c r="F13" s="97">
        <v>143901</v>
      </c>
      <c r="G13" s="98">
        <v>0.33100000000000002</v>
      </c>
      <c r="H13" s="98">
        <v>0.63500000000000001</v>
      </c>
      <c r="I13" s="98">
        <v>5</v>
      </c>
      <c r="J13" s="98">
        <v>5</v>
      </c>
      <c r="K13" s="99">
        <v>4.16</v>
      </c>
      <c r="L13" s="99">
        <v>0.84</v>
      </c>
      <c r="M13" s="104"/>
      <c r="N13" s="104"/>
      <c r="O13" s="109">
        <v>5</v>
      </c>
    </row>
    <row r="14" spans="1:15" x14ac:dyDescent="0.25">
      <c r="A14" s="95">
        <v>560032</v>
      </c>
      <c r="B14" s="96" t="s">
        <v>20</v>
      </c>
      <c r="C14" s="97">
        <v>12073</v>
      </c>
      <c r="D14" s="97">
        <v>0</v>
      </c>
      <c r="E14" s="97">
        <v>42411</v>
      </c>
      <c r="F14" s="97">
        <v>0</v>
      </c>
      <c r="G14" s="98">
        <v>0.28499999999999998</v>
      </c>
      <c r="H14" s="98">
        <v>0</v>
      </c>
      <c r="I14" s="98">
        <v>5</v>
      </c>
      <c r="J14" s="98"/>
      <c r="K14" s="99">
        <v>5</v>
      </c>
      <c r="L14" s="99">
        <v>0</v>
      </c>
      <c r="M14" s="104"/>
      <c r="N14" s="104"/>
      <c r="O14" s="109">
        <v>5</v>
      </c>
    </row>
    <row r="15" spans="1:15" x14ac:dyDescent="0.25">
      <c r="A15" s="95">
        <v>560033</v>
      </c>
      <c r="B15" s="96" t="s">
        <v>21</v>
      </c>
      <c r="C15" s="97">
        <v>41821</v>
      </c>
      <c r="D15" s="97">
        <v>0</v>
      </c>
      <c r="E15" s="97">
        <v>113232</v>
      </c>
      <c r="F15" s="97">
        <v>0</v>
      </c>
      <c r="G15" s="98">
        <v>0.36899999999999999</v>
      </c>
      <c r="H15" s="98">
        <v>0</v>
      </c>
      <c r="I15" s="98">
        <v>5</v>
      </c>
      <c r="J15" s="98"/>
      <c r="K15" s="99">
        <v>5</v>
      </c>
      <c r="L15" s="99">
        <v>0</v>
      </c>
      <c r="M15" s="104"/>
      <c r="N15" s="104"/>
      <c r="O15" s="109">
        <v>5</v>
      </c>
    </row>
    <row r="16" spans="1:15" x14ac:dyDescent="0.25">
      <c r="A16" s="95">
        <v>560034</v>
      </c>
      <c r="B16" s="96" t="s">
        <v>22</v>
      </c>
      <c r="C16" s="97">
        <v>49681</v>
      </c>
      <c r="D16" s="97">
        <v>0</v>
      </c>
      <c r="E16" s="97">
        <v>105737</v>
      </c>
      <c r="F16" s="97">
        <v>2</v>
      </c>
      <c r="G16" s="98">
        <v>0.47</v>
      </c>
      <c r="H16" s="98">
        <v>0</v>
      </c>
      <c r="I16" s="98">
        <v>5</v>
      </c>
      <c r="J16" s="98"/>
      <c r="K16" s="99">
        <v>5</v>
      </c>
      <c r="L16" s="99">
        <v>0</v>
      </c>
      <c r="M16" s="104"/>
      <c r="N16" s="104"/>
      <c r="O16" s="109">
        <v>5</v>
      </c>
    </row>
    <row r="17" spans="1:15" x14ac:dyDescent="0.25">
      <c r="A17" s="95">
        <v>560035</v>
      </c>
      <c r="B17" s="96" t="s">
        <v>23</v>
      </c>
      <c r="C17" s="97">
        <v>448</v>
      </c>
      <c r="D17" s="97">
        <v>110359</v>
      </c>
      <c r="E17" s="97">
        <v>1254</v>
      </c>
      <c r="F17" s="97">
        <v>226861</v>
      </c>
      <c r="G17" s="98">
        <v>0.35699999999999998</v>
      </c>
      <c r="H17" s="98">
        <v>0.48599999999999999</v>
      </c>
      <c r="I17" s="98">
        <v>5</v>
      </c>
      <c r="J17" s="98">
        <v>5</v>
      </c>
      <c r="K17" s="99">
        <v>0.27</v>
      </c>
      <c r="L17" s="99">
        <v>4.7300000000000004</v>
      </c>
      <c r="M17" s="104"/>
      <c r="N17" s="104"/>
      <c r="O17" s="109">
        <v>5</v>
      </c>
    </row>
    <row r="18" spans="1:15" x14ac:dyDescent="0.25">
      <c r="A18" s="95">
        <v>560036</v>
      </c>
      <c r="B18" s="96" t="s">
        <v>19</v>
      </c>
      <c r="C18" s="97">
        <v>29238</v>
      </c>
      <c r="D18" s="97">
        <v>32600</v>
      </c>
      <c r="E18" s="97">
        <v>87403</v>
      </c>
      <c r="F18" s="97">
        <v>60458</v>
      </c>
      <c r="G18" s="98">
        <v>0.33500000000000002</v>
      </c>
      <c r="H18" s="98">
        <v>0.53900000000000003</v>
      </c>
      <c r="I18" s="98">
        <v>5</v>
      </c>
      <c r="J18" s="98">
        <v>5</v>
      </c>
      <c r="K18" s="99">
        <v>4.07</v>
      </c>
      <c r="L18" s="99">
        <v>0.93</v>
      </c>
      <c r="M18" s="104"/>
      <c r="N18" s="104"/>
      <c r="O18" s="109">
        <v>5</v>
      </c>
    </row>
    <row r="19" spans="1:15" x14ac:dyDescent="0.25">
      <c r="A19" s="95">
        <v>560041</v>
      </c>
      <c r="B19" s="96" t="s">
        <v>25</v>
      </c>
      <c r="C19" s="97">
        <v>63</v>
      </c>
      <c r="D19" s="97">
        <v>52744</v>
      </c>
      <c r="E19" s="97">
        <v>488</v>
      </c>
      <c r="F19" s="97">
        <v>125225</v>
      </c>
      <c r="G19" s="98">
        <v>0.129</v>
      </c>
      <c r="H19" s="98">
        <v>0.42099999999999999</v>
      </c>
      <c r="I19" s="98">
        <v>0.73170000000000002</v>
      </c>
      <c r="J19" s="98">
        <v>5</v>
      </c>
      <c r="K19" s="99">
        <v>1.32E-2</v>
      </c>
      <c r="L19" s="99">
        <v>4.91</v>
      </c>
      <c r="M19" s="104"/>
      <c r="N19" s="104"/>
      <c r="O19" s="109">
        <v>4.9231999999999996</v>
      </c>
    </row>
    <row r="20" spans="1:15" x14ac:dyDescent="0.25">
      <c r="A20" s="95">
        <v>560043</v>
      </c>
      <c r="B20" s="96" t="s">
        <v>26</v>
      </c>
      <c r="C20" s="97">
        <v>23368</v>
      </c>
      <c r="D20" s="97">
        <v>26703</v>
      </c>
      <c r="E20" s="97">
        <v>55464</v>
      </c>
      <c r="F20" s="97">
        <v>38531</v>
      </c>
      <c r="G20" s="98">
        <v>0.42099999999999999</v>
      </c>
      <c r="H20" s="98">
        <v>0.69299999999999995</v>
      </c>
      <c r="I20" s="98">
        <v>5</v>
      </c>
      <c r="J20" s="98">
        <v>5</v>
      </c>
      <c r="K20" s="99">
        <v>4</v>
      </c>
      <c r="L20" s="99">
        <v>1</v>
      </c>
      <c r="M20" s="104"/>
      <c r="N20" s="104"/>
      <c r="O20" s="109">
        <v>5</v>
      </c>
    </row>
    <row r="21" spans="1:15" x14ac:dyDescent="0.25">
      <c r="A21" s="95">
        <v>560045</v>
      </c>
      <c r="B21" s="96" t="s">
        <v>27</v>
      </c>
      <c r="C21" s="97">
        <v>12600</v>
      </c>
      <c r="D21" s="97">
        <v>23983</v>
      </c>
      <c r="E21" s="97">
        <v>42988</v>
      </c>
      <c r="F21" s="97">
        <v>50731</v>
      </c>
      <c r="G21" s="98">
        <v>0.29299999999999998</v>
      </c>
      <c r="H21" s="98">
        <v>0.47299999999999998</v>
      </c>
      <c r="I21" s="98">
        <v>5</v>
      </c>
      <c r="J21" s="98">
        <v>5</v>
      </c>
      <c r="K21" s="99">
        <v>3.86</v>
      </c>
      <c r="L21" s="99">
        <v>1.1399999999999999</v>
      </c>
      <c r="M21" s="104"/>
      <c r="N21" s="104"/>
      <c r="O21" s="109">
        <v>5</v>
      </c>
    </row>
    <row r="22" spans="1:15" x14ac:dyDescent="0.25">
      <c r="A22" s="95">
        <v>560047</v>
      </c>
      <c r="B22" s="96" t="s">
        <v>28</v>
      </c>
      <c r="C22" s="97">
        <v>14784</v>
      </c>
      <c r="D22" s="97">
        <v>33448</v>
      </c>
      <c r="E22" s="97">
        <v>63073</v>
      </c>
      <c r="F22" s="97">
        <v>58417</v>
      </c>
      <c r="G22" s="98">
        <v>0.23400000000000001</v>
      </c>
      <c r="H22" s="98">
        <v>0.57299999999999995</v>
      </c>
      <c r="I22" s="98">
        <v>3.9329000000000001</v>
      </c>
      <c r="J22" s="98">
        <v>5</v>
      </c>
      <c r="K22" s="99">
        <v>3.0598000000000001</v>
      </c>
      <c r="L22" s="99">
        <v>1.1100000000000001</v>
      </c>
      <c r="M22" s="104"/>
      <c r="N22" s="104"/>
      <c r="O22" s="109">
        <v>4.1698000000000004</v>
      </c>
    </row>
    <row r="23" spans="1:15" x14ac:dyDescent="0.25">
      <c r="A23" s="95">
        <v>560052</v>
      </c>
      <c r="B23" s="96" t="s">
        <v>30</v>
      </c>
      <c r="C23" s="97">
        <v>13671</v>
      </c>
      <c r="D23" s="97">
        <v>18450</v>
      </c>
      <c r="E23" s="97">
        <v>43269</v>
      </c>
      <c r="F23" s="97">
        <v>29363</v>
      </c>
      <c r="G23" s="98">
        <v>0.316</v>
      </c>
      <c r="H23" s="98">
        <v>0.628</v>
      </c>
      <c r="I23" s="98">
        <v>5</v>
      </c>
      <c r="J23" s="98">
        <v>5</v>
      </c>
      <c r="K23" s="99">
        <v>3.81</v>
      </c>
      <c r="L23" s="99">
        <v>1.19</v>
      </c>
      <c r="M23" s="104"/>
      <c r="N23" s="104"/>
      <c r="O23" s="109">
        <v>5</v>
      </c>
    </row>
    <row r="24" spans="1:15" x14ac:dyDescent="0.25">
      <c r="A24" s="95">
        <v>560053</v>
      </c>
      <c r="B24" s="96" t="s">
        <v>31</v>
      </c>
      <c r="C24" s="97">
        <v>10984</v>
      </c>
      <c r="D24" s="97">
        <v>16906</v>
      </c>
      <c r="E24" s="97">
        <v>32238</v>
      </c>
      <c r="F24" s="97">
        <v>25403</v>
      </c>
      <c r="G24" s="98">
        <v>0.34100000000000003</v>
      </c>
      <c r="H24" s="98">
        <v>0.66600000000000004</v>
      </c>
      <c r="I24" s="98">
        <v>5</v>
      </c>
      <c r="J24" s="98">
        <v>5</v>
      </c>
      <c r="K24" s="99">
        <v>3.91</v>
      </c>
      <c r="L24" s="99">
        <v>1.0900000000000001</v>
      </c>
      <c r="M24" s="104"/>
      <c r="N24" s="104"/>
      <c r="O24" s="109">
        <v>5</v>
      </c>
    </row>
    <row r="25" spans="1:15" x14ac:dyDescent="0.25">
      <c r="A25" s="95">
        <v>560054</v>
      </c>
      <c r="B25" s="96" t="s">
        <v>32</v>
      </c>
      <c r="C25" s="97">
        <v>17584</v>
      </c>
      <c r="D25" s="97">
        <v>43439</v>
      </c>
      <c r="E25" s="97">
        <v>56981</v>
      </c>
      <c r="F25" s="97">
        <v>62274</v>
      </c>
      <c r="G25" s="98">
        <v>0.309</v>
      </c>
      <c r="H25" s="98">
        <v>0.69799999999999995</v>
      </c>
      <c r="I25" s="98">
        <v>5</v>
      </c>
      <c r="J25" s="98">
        <v>5</v>
      </c>
      <c r="K25" s="99">
        <v>3.74</v>
      </c>
      <c r="L25" s="99">
        <v>1.26</v>
      </c>
      <c r="M25" s="104"/>
      <c r="N25" s="104"/>
      <c r="O25" s="109">
        <v>5</v>
      </c>
    </row>
    <row r="26" spans="1:15" x14ac:dyDescent="0.25">
      <c r="A26" s="95">
        <v>560055</v>
      </c>
      <c r="B26" s="96" t="s">
        <v>33</v>
      </c>
      <c r="C26" s="97">
        <v>7664</v>
      </c>
      <c r="D26" s="97">
        <v>11883</v>
      </c>
      <c r="E26" s="97">
        <v>15623</v>
      </c>
      <c r="F26" s="97">
        <v>17616</v>
      </c>
      <c r="G26" s="98">
        <v>0.49099999999999999</v>
      </c>
      <c r="H26" s="98">
        <v>0.67500000000000004</v>
      </c>
      <c r="I26" s="98">
        <v>5</v>
      </c>
      <c r="J26" s="98">
        <v>5</v>
      </c>
      <c r="K26" s="99">
        <v>4.0049999999999999</v>
      </c>
      <c r="L26" s="99">
        <v>0.995</v>
      </c>
      <c r="M26" s="104"/>
      <c r="N26" s="104"/>
      <c r="O26" s="109">
        <v>5</v>
      </c>
    </row>
    <row r="27" spans="1:15" x14ac:dyDescent="0.25">
      <c r="A27" s="95">
        <v>560056</v>
      </c>
      <c r="B27" s="96" t="s">
        <v>34</v>
      </c>
      <c r="C27" s="97">
        <v>12690</v>
      </c>
      <c r="D27" s="97">
        <v>11060</v>
      </c>
      <c r="E27" s="97">
        <v>35425</v>
      </c>
      <c r="F27" s="97">
        <v>19132</v>
      </c>
      <c r="G27" s="98">
        <v>0.35799999999999998</v>
      </c>
      <c r="H27" s="98">
        <v>0.57799999999999996</v>
      </c>
      <c r="I27" s="98">
        <v>5</v>
      </c>
      <c r="J27" s="98">
        <v>5</v>
      </c>
      <c r="K27" s="99">
        <v>4.085</v>
      </c>
      <c r="L27" s="99">
        <v>0.91500000000000004</v>
      </c>
      <c r="M27" s="104"/>
      <c r="N27" s="104"/>
      <c r="O27" s="109">
        <v>5</v>
      </c>
    </row>
    <row r="28" spans="1:15" x14ac:dyDescent="0.25">
      <c r="A28" s="95">
        <v>560057</v>
      </c>
      <c r="B28" s="96" t="s">
        <v>35</v>
      </c>
      <c r="C28" s="97">
        <v>19910</v>
      </c>
      <c r="D28" s="97">
        <v>17705</v>
      </c>
      <c r="E28" s="97">
        <v>50951</v>
      </c>
      <c r="F28" s="97">
        <v>27945</v>
      </c>
      <c r="G28" s="98">
        <v>0.39100000000000001</v>
      </c>
      <c r="H28" s="98">
        <v>0.63400000000000001</v>
      </c>
      <c r="I28" s="98">
        <v>5</v>
      </c>
      <c r="J28" s="98">
        <v>5</v>
      </c>
      <c r="K28" s="99">
        <v>3.95</v>
      </c>
      <c r="L28" s="99">
        <v>1.05</v>
      </c>
      <c r="M28" s="104"/>
      <c r="N28" s="104"/>
      <c r="O28" s="109">
        <v>5</v>
      </c>
    </row>
    <row r="29" spans="1:15" x14ac:dyDescent="0.25">
      <c r="A29" s="95">
        <v>560058</v>
      </c>
      <c r="B29" s="96" t="s">
        <v>36</v>
      </c>
      <c r="C29" s="97">
        <v>19461</v>
      </c>
      <c r="D29" s="97">
        <v>34877</v>
      </c>
      <c r="E29" s="97">
        <v>74937</v>
      </c>
      <c r="F29" s="97">
        <v>61085</v>
      </c>
      <c r="G29" s="98">
        <v>0.26</v>
      </c>
      <c r="H29" s="98">
        <v>0.57099999999999995</v>
      </c>
      <c r="I29" s="98">
        <v>4.7256</v>
      </c>
      <c r="J29" s="98">
        <v>5</v>
      </c>
      <c r="K29" s="99">
        <v>3.6764999999999999</v>
      </c>
      <c r="L29" s="99">
        <v>1.1100000000000001</v>
      </c>
      <c r="M29" s="104"/>
      <c r="N29" s="104"/>
      <c r="O29" s="109">
        <v>4.7865000000000002</v>
      </c>
    </row>
    <row r="30" spans="1:15" x14ac:dyDescent="0.25">
      <c r="A30" s="95">
        <v>560059</v>
      </c>
      <c r="B30" s="96" t="s">
        <v>37</v>
      </c>
      <c r="C30" s="97">
        <v>12054</v>
      </c>
      <c r="D30" s="97">
        <v>10516</v>
      </c>
      <c r="E30" s="97">
        <v>29353</v>
      </c>
      <c r="F30" s="97">
        <v>18947</v>
      </c>
      <c r="G30" s="98">
        <v>0.41099999999999998</v>
      </c>
      <c r="H30" s="98">
        <v>0.55500000000000005</v>
      </c>
      <c r="I30" s="98">
        <v>5</v>
      </c>
      <c r="J30" s="98">
        <v>5</v>
      </c>
      <c r="K30" s="99">
        <v>4.01</v>
      </c>
      <c r="L30" s="99">
        <v>0.99</v>
      </c>
      <c r="M30" s="104"/>
      <c r="N30" s="104"/>
      <c r="O30" s="109">
        <v>5</v>
      </c>
    </row>
    <row r="31" spans="1:15" x14ac:dyDescent="0.25">
      <c r="A31" s="95">
        <v>560060</v>
      </c>
      <c r="B31" s="96" t="s">
        <v>38</v>
      </c>
      <c r="C31" s="97">
        <v>10423</v>
      </c>
      <c r="D31" s="97">
        <v>14561</v>
      </c>
      <c r="E31" s="97">
        <v>29639</v>
      </c>
      <c r="F31" s="97">
        <v>25764</v>
      </c>
      <c r="G31" s="98">
        <v>0.35199999999999998</v>
      </c>
      <c r="H31" s="98">
        <v>0.56499999999999995</v>
      </c>
      <c r="I31" s="98">
        <v>5</v>
      </c>
      <c r="J31" s="98">
        <v>5</v>
      </c>
      <c r="K31" s="99">
        <v>3.9049999999999998</v>
      </c>
      <c r="L31" s="99">
        <v>1.095</v>
      </c>
      <c r="M31" s="104"/>
      <c r="N31" s="104"/>
      <c r="O31" s="109">
        <v>5</v>
      </c>
    </row>
    <row r="32" spans="1:15" x14ac:dyDescent="0.25">
      <c r="A32" s="95">
        <v>560061</v>
      </c>
      <c r="B32" s="96" t="s">
        <v>39</v>
      </c>
      <c r="C32" s="97">
        <v>12102</v>
      </c>
      <c r="D32" s="97">
        <v>17961</v>
      </c>
      <c r="E32" s="97">
        <v>42136</v>
      </c>
      <c r="F32" s="97">
        <v>33028</v>
      </c>
      <c r="G32" s="98">
        <v>0.28699999999999998</v>
      </c>
      <c r="H32" s="98">
        <v>0.54400000000000004</v>
      </c>
      <c r="I32" s="98">
        <v>5</v>
      </c>
      <c r="J32" s="98">
        <v>5</v>
      </c>
      <c r="K32" s="99">
        <v>3.86</v>
      </c>
      <c r="L32" s="99">
        <v>1.1399999999999999</v>
      </c>
      <c r="M32" s="104"/>
      <c r="N32" s="104"/>
      <c r="O32" s="109">
        <v>5</v>
      </c>
    </row>
    <row r="33" spans="1:15" x14ac:dyDescent="0.25">
      <c r="A33" s="95">
        <v>560062</v>
      </c>
      <c r="B33" s="96" t="s">
        <v>40</v>
      </c>
      <c r="C33" s="97">
        <v>5766</v>
      </c>
      <c r="D33" s="97">
        <v>8464</v>
      </c>
      <c r="E33" s="97">
        <v>15656</v>
      </c>
      <c r="F33" s="97">
        <v>15492</v>
      </c>
      <c r="G33" s="98">
        <v>0.36799999999999999</v>
      </c>
      <c r="H33" s="98">
        <v>0.54600000000000004</v>
      </c>
      <c r="I33" s="98">
        <v>5</v>
      </c>
      <c r="J33" s="98">
        <v>5</v>
      </c>
      <c r="K33" s="99">
        <v>3.95</v>
      </c>
      <c r="L33" s="99">
        <v>1.05</v>
      </c>
      <c r="M33" s="104"/>
      <c r="N33" s="104"/>
      <c r="O33" s="109">
        <v>5</v>
      </c>
    </row>
    <row r="34" spans="1:15" x14ac:dyDescent="0.25">
      <c r="A34" s="95">
        <v>560063</v>
      </c>
      <c r="B34" s="96" t="s">
        <v>41</v>
      </c>
      <c r="C34" s="97">
        <v>12554</v>
      </c>
      <c r="D34" s="97">
        <v>13510</v>
      </c>
      <c r="E34" s="97">
        <v>26982</v>
      </c>
      <c r="F34" s="97">
        <v>21516</v>
      </c>
      <c r="G34" s="98">
        <v>0.46500000000000002</v>
      </c>
      <c r="H34" s="98">
        <v>0.628</v>
      </c>
      <c r="I34" s="98">
        <v>5</v>
      </c>
      <c r="J34" s="98">
        <v>5</v>
      </c>
      <c r="K34" s="99">
        <v>3.87</v>
      </c>
      <c r="L34" s="99">
        <v>1.1299999999999999</v>
      </c>
      <c r="M34" s="104"/>
      <c r="N34" s="104"/>
      <c r="O34" s="109">
        <v>5</v>
      </c>
    </row>
    <row r="35" spans="1:15" x14ac:dyDescent="0.25">
      <c r="A35" s="95">
        <v>560064</v>
      </c>
      <c r="B35" s="96" t="s">
        <v>42</v>
      </c>
      <c r="C35" s="97">
        <v>58523</v>
      </c>
      <c r="D35" s="97">
        <v>49974</v>
      </c>
      <c r="E35" s="97">
        <v>124535</v>
      </c>
      <c r="F35" s="97">
        <v>78764</v>
      </c>
      <c r="G35" s="98">
        <v>0.47</v>
      </c>
      <c r="H35" s="98">
        <v>0.63400000000000001</v>
      </c>
      <c r="I35" s="98">
        <v>5</v>
      </c>
      <c r="J35" s="98">
        <v>5</v>
      </c>
      <c r="K35" s="99">
        <v>3.8849999999999998</v>
      </c>
      <c r="L35" s="99">
        <v>1.115</v>
      </c>
      <c r="M35" s="104"/>
      <c r="N35" s="104"/>
      <c r="O35" s="109">
        <v>5</v>
      </c>
    </row>
    <row r="36" spans="1:15" x14ac:dyDescent="0.25">
      <c r="A36" s="95">
        <v>560065</v>
      </c>
      <c r="B36" s="96" t="s">
        <v>43</v>
      </c>
      <c r="C36" s="97">
        <v>16312</v>
      </c>
      <c r="D36" s="97">
        <v>18921</v>
      </c>
      <c r="E36" s="97">
        <v>37173</v>
      </c>
      <c r="F36" s="97">
        <v>23605</v>
      </c>
      <c r="G36" s="98">
        <v>0.439</v>
      </c>
      <c r="H36" s="98">
        <v>0.80200000000000005</v>
      </c>
      <c r="I36" s="98">
        <v>5</v>
      </c>
      <c r="J36" s="98">
        <v>5</v>
      </c>
      <c r="K36" s="99">
        <v>4.03</v>
      </c>
      <c r="L36" s="99">
        <v>0.97</v>
      </c>
      <c r="M36" s="104"/>
      <c r="N36" s="104"/>
      <c r="O36" s="109">
        <v>5</v>
      </c>
    </row>
    <row r="37" spans="1:15" x14ac:dyDescent="0.25">
      <c r="A37" s="95">
        <v>560066</v>
      </c>
      <c r="B37" s="96" t="s">
        <v>44</v>
      </c>
      <c r="C37" s="97">
        <v>5039</v>
      </c>
      <c r="D37" s="97">
        <v>6795</v>
      </c>
      <c r="E37" s="97">
        <v>19533</v>
      </c>
      <c r="F37" s="97">
        <v>12025</v>
      </c>
      <c r="G37" s="98">
        <v>0.25800000000000001</v>
      </c>
      <c r="H37" s="98">
        <v>0.56499999999999995</v>
      </c>
      <c r="I37" s="98">
        <v>4.6646000000000001</v>
      </c>
      <c r="J37" s="98">
        <v>5</v>
      </c>
      <c r="K37" s="99">
        <v>3.7364000000000002</v>
      </c>
      <c r="L37" s="99">
        <v>0.995</v>
      </c>
      <c r="M37" s="104"/>
      <c r="N37" s="104"/>
      <c r="O37" s="109">
        <v>4.7313999999999998</v>
      </c>
    </row>
    <row r="38" spans="1:15" x14ac:dyDescent="0.25">
      <c r="A38" s="95">
        <v>560067</v>
      </c>
      <c r="B38" s="96" t="s">
        <v>45</v>
      </c>
      <c r="C38" s="97">
        <v>13992</v>
      </c>
      <c r="D38" s="97">
        <v>31413</v>
      </c>
      <c r="E38" s="97">
        <v>39892</v>
      </c>
      <c r="F38" s="97">
        <v>43108</v>
      </c>
      <c r="G38" s="98">
        <v>0.35099999999999998</v>
      </c>
      <c r="H38" s="98">
        <v>0.72899999999999998</v>
      </c>
      <c r="I38" s="98">
        <v>5</v>
      </c>
      <c r="J38" s="98">
        <v>5</v>
      </c>
      <c r="K38" s="99">
        <v>3.8149999999999999</v>
      </c>
      <c r="L38" s="99">
        <v>1.1850000000000001</v>
      </c>
      <c r="M38" s="104"/>
      <c r="N38" s="104"/>
      <c r="O38" s="109">
        <v>5</v>
      </c>
    </row>
    <row r="39" spans="1:15" x14ac:dyDescent="0.25">
      <c r="A39" s="95">
        <v>560068</v>
      </c>
      <c r="B39" s="96" t="s">
        <v>46</v>
      </c>
      <c r="C39" s="97">
        <v>16714</v>
      </c>
      <c r="D39" s="97">
        <v>22185</v>
      </c>
      <c r="E39" s="97">
        <v>49444</v>
      </c>
      <c r="F39" s="97">
        <v>37092</v>
      </c>
      <c r="G39" s="98">
        <v>0.33800000000000002</v>
      </c>
      <c r="H39" s="98">
        <v>0.59799999999999998</v>
      </c>
      <c r="I39" s="98">
        <v>5</v>
      </c>
      <c r="J39" s="98">
        <v>5</v>
      </c>
      <c r="K39" s="99">
        <v>3.86</v>
      </c>
      <c r="L39" s="99">
        <v>1.1399999999999999</v>
      </c>
      <c r="M39" s="104"/>
      <c r="N39" s="104"/>
      <c r="O39" s="109">
        <v>5</v>
      </c>
    </row>
    <row r="40" spans="1:15" x14ac:dyDescent="0.25">
      <c r="A40" s="95">
        <v>560069</v>
      </c>
      <c r="B40" s="96" t="s">
        <v>47</v>
      </c>
      <c r="C40" s="97">
        <v>26424</v>
      </c>
      <c r="D40" s="97">
        <v>21314</v>
      </c>
      <c r="E40" s="97">
        <v>57545</v>
      </c>
      <c r="F40" s="97">
        <v>27558</v>
      </c>
      <c r="G40" s="98">
        <v>0.45900000000000002</v>
      </c>
      <c r="H40" s="98">
        <v>0.77300000000000002</v>
      </c>
      <c r="I40" s="98">
        <v>5</v>
      </c>
      <c r="J40" s="98">
        <v>5</v>
      </c>
      <c r="K40" s="99">
        <v>3.9</v>
      </c>
      <c r="L40" s="99">
        <v>1.1000000000000001</v>
      </c>
      <c r="M40" s="104"/>
      <c r="N40" s="104"/>
      <c r="O40" s="109">
        <v>5</v>
      </c>
    </row>
    <row r="41" spans="1:15" x14ac:dyDescent="0.25">
      <c r="A41" s="95">
        <v>560070</v>
      </c>
      <c r="B41" s="96" t="s">
        <v>48</v>
      </c>
      <c r="C41" s="97">
        <v>66696</v>
      </c>
      <c r="D41" s="97">
        <v>72840</v>
      </c>
      <c r="E41" s="97">
        <v>202681</v>
      </c>
      <c r="F41" s="97">
        <v>129474</v>
      </c>
      <c r="G41" s="98">
        <v>0.32900000000000001</v>
      </c>
      <c r="H41" s="98">
        <v>0.56299999999999994</v>
      </c>
      <c r="I41" s="98">
        <v>5</v>
      </c>
      <c r="J41" s="98">
        <v>5</v>
      </c>
      <c r="K41" s="99">
        <v>3.77</v>
      </c>
      <c r="L41" s="99">
        <v>1.23</v>
      </c>
      <c r="M41" s="104"/>
      <c r="N41" s="104"/>
      <c r="O41" s="109">
        <v>5</v>
      </c>
    </row>
    <row r="42" spans="1:15" x14ac:dyDescent="0.25">
      <c r="A42" s="95">
        <v>560071</v>
      </c>
      <c r="B42" s="96" t="s">
        <v>49</v>
      </c>
      <c r="C42" s="97">
        <v>28813</v>
      </c>
      <c r="D42" s="97">
        <v>22903</v>
      </c>
      <c r="E42" s="97">
        <v>58598</v>
      </c>
      <c r="F42" s="97">
        <v>41686</v>
      </c>
      <c r="G42" s="98">
        <v>0.49199999999999999</v>
      </c>
      <c r="H42" s="98">
        <v>0.54900000000000004</v>
      </c>
      <c r="I42" s="98">
        <v>5</v>
      </c>
      <c r="J42" s="98">
        <v>5</v>
      </c>
      <c r="K42" s="99">
        <v>3.7549999999999999</v>
      </c>
      <c r="L42" s="99">
        <v>1.2450000000000001</v>
      </c>
      <c r="M42" s="104"/>
      <c r="N42" s="104"/>
      <c r="O42" s="109">
        <v>5</v>
      </c>
    </row>
    <row r="43" spans="1:15" x14ac:dyDescent="0.25">
      <c r="A43" s="95">
        <v>560072</v>
      </c>
      <c r="B43" s="96" t="s">
        <v>50</v>
      </c>
      <c r="C43" s="97">
        <v>23861</v>
      </c>
      <c r="D43" s="97">
        <v>26867</v>
      </c>
      <c r="E43" s="97">
        <v>46685</v>
      </c>
      <c r="F43" s="97">
        <v>44402</v>
      </c>
      <c r="G43" s="98">
        <v>0.51100000000000001</v>
      </c>
      <c r="H43" s="98">
        <v>0.60499999999999998</v>
      </c>
      <c r="I43" s="98">
        <v>5</v>
      </c>
      <c r="J43" s="98">
        <v>5</v>
      </c>
      <c r="K43" s="99">
        <v>3.9449999999999998</v>
      </c>
      <c r="L43" s="99">
        <v>1.0549999999999999</v>
      </c>
      <c r="M43" s="104"/>
      <c r="N43" s="104"/>
      <c r="O43" s="109">
        <v>5</v>
      </c>
    </row>
    <row r="44" spans="1:15" x14ac:dyDescent="0.25">
      <c r="A44" s="95">
        <v>560073</v>
      </c>
      <c r="B44" s="96" t="s">
        <v>51</v>
      </c>
      <c r="C44" s="97">
        <v>14393</v>
      </c>
      <c r="D44" s="97">
        <v>10525</v>
      </c>
      <c r="E44" s="97">
        <v>41430</v>
      </c>
      <c r="F44" s="97">
        <v>14578</v>
      </c>
      <c r="G44" s="98">
        <v>0.34699999999999998</v>
      </c>
      <c r="H44" s="98">
        <v>0.72199999999999998</v>
      </c>
      <c r="I44" s="98">
        <v>5</v>
      </c>
      <c r="J44" s="98">
        <v>5</v>
      </c>
      <c r="K44" s="99">
        <v>4.17</v>
      </c>
      <c r="L44" s="99">
        <v>0.83</v>
      </c>
      <c r="M44" s="104"/>
      <c r="N44" s="104"/>
      <c r="O44" s="109">
        <v>5</v>
      </c>
    </row>
    <row r="45" spans="1:15" x14ac:dyDescent="0.25">
      <c r="A45" s="95">
        <v>560074</v>
      </c>
      <c r="B45" s="96" t="s">
        <v>52</v>
      </c>
      <c r="C45" s="97">
        <v>13975</v>
      </c>
      <c r="D45" s="97">
        <v>22015</v>
      </c>
      <c r="E45" s="97">
        <v>46180</v>
      </c>
      <c r="F45" s="97">
        <v>39488</v>
      </c>
      <c r="G45" s="98">
        <v>0.30299999999999999</v>
      </c>
      <c r="H45" s="98">
        <v>0.55800000000000005</v>
      </c>
      <c r="I45" s="98">
        <v>5</v>
      </c>
      <c r="J45" s="98">
        <v>5</v>
      </c>
      <c r="K45" s="99">
        <v>3.78</v>
      </c>
      <c r="L45" s="99">
        <v>1.22</v>
      </c>
      <c r="M45" s="104"/>
      <c r="N45" s="104"/>
      <c r="O45" s="109">
        <v>5</v>
      </c>
    </row>
    <row r="46" spans="1:15" x14ac:dyDescent="0.25">
      <c r="A46" s="95">
        <v>560075</v>
      </c>
      <c r="B46" s="96" t="s">
        <v>53</v>
      </c>
      <c r="C46" s="97">
        <v>18838</v>
      </c>
      <c r="D46" s="97">
        <v>27801</v>
      </c>
      <c r="E46" s="97">
        <v>75961</v>
      </c>
      <c r="F46" s="97">
        <v>43160</v>
      </c>
      <c r="G46" s="98">
        <v>0.248</v>
      </c>
      <c r="H46" s="98">
        <v>0.64400000000000002</v>
      </c>
      <c r="I46" s="98">
        <v>4.3597999999999999</v>
      </c>
      <c r="J46" s="98">
        <v>5</v>
      </c>
      <c r="K46" s="99">
        <v>3.3570000000000002</v>
      </c>
      <c r="L46" s="99">
        <v>1.1499999999999999</v>
      </c>
      <c r="M46" s="104"/>
      <c r="N46" s="104"/>
      <c r="O46" s="109">
        <v>4.5069999999999997</v>
      </c>
    </row>
    <row r="47" spans="1:15" x14ac:dyDescent="0.25">
      <c r="A47" s="95">
        <v>560076</v>
      </c>
      <c r="B47" s="96" t="s">
        <v>54</v>
      </c>
      <c r="C47" s="97">
        <v>8290</v>
      </c>
      <c r="D47" s="97">
        <v>10293</v>
      </c>
      <c r="E47" s="97">
        <v>20498</v>
      </c>
      <c r="F47" s="97">
        <v>15294</v>
      </c>
      <c r="G47" s="98">
        <v>0.40400000000000003</v>
      </c>
      <c r="H47" s="98">
        <v>0.67300000000000004</v>
      </c>
      <c r="I47" s="98">
        <v>5</v>
      </c>
      <c r="J47" s="98">
        <v>5</v>
      </c>
      <c r="K47" s="99">
        <v>3.9550000000000001</v>
      </c>
      <c r="L47" s="99">
        <v>1.0449999999999999</v>
      </c>
      <c r="M47" s="104"/>
      <c r="N47" s="104"/>
      <c r="O47" s="109">
        <v>5</v>
      </c>
    </row>
    <row r="48" spans="1:15" x14ac:dyDescent="0.25">
      <c r="A48" s="95">
        <v>560077</v>
      </c>
      <c r="B48" s="96" t="s">
        <v>55</v>
      </c>
      <c r="C48" s="97">
        <v>6492</v>
      </c>
      <c r="D48" s="97">
        <v>9700</v>
      </c>
      <c r="E48" s="97">
        <v>24913</v>
      </c>
      <c r="F48" s="97">
        <v>14776</v>
      </c>
      <c r="G48" s="98">
        <v>0.26100000000000001</v>
      </c>
      <c r="H48" s="98">
        <v>0.65600000000000003</v>
      </c>
      <c r="I48" s="98">
        <v>4.7561</v>
      </c>
      <c r="J48" s="98">
        <v>5</v>
      </c>
      <c r="K48" s="99">
        <v>3.9712999999999998</v>
      </c>
      <c r="L48" s="99">
        <v>0.82499999999999996</v>
      </c>
      <c r="M48" s="104"/>
      <c r="N48" s="104"/>
      <c r="O48" s="109">
        <v>4.7962999999999996</v>
      </c>
    </row>
    <row r="49" spans="1:15" x14ac:dyDescent="0.25">
      <c r="A49" s="95">
        <v>560078</v>
      </c>
      <c r="B49" s="96" t="s">
        <v>56</v>
      </c>
      <c r="C49" s="97">
        <v>11972</v>
      </c>
      <c r="D49" s="97">
        <v>34388</v>
      </c>
      <c r="E49" s="97">
        <v>58234</v>
      </c>
      <c r="F49" s="97">
        <v>56354</v>
      </c>
      <c r="G49" s="98">
        <v>0.20599999999999999</v>
      </c>
      <c r="H49" s="98">
        <v>0.61</v>
      </c>
      <c r="I49" s="98">
        <v>3.0792999999999999</v>
      </c>
      <c r="J49" s="98">
        <v>5</v>
      </c>
      <c r="K49" s="99">
        <v>2.2879</v>
      </c>
      <c r="L49" s="99">
        <v>1.2849999999999999</v>
      </c>
      <c r="M49" s="104"/>
      <c r="N49" s="104"/>
      <c r="O49" s="109">
        <v>3.5729000000000002</v>
      </c>
    </row>
    <row r="50" spans="1:15" x14ac:dyDescent="0.25">
      <c r="A50" s="95">
        <v>560079</v>
      </c>
      <c r="B50" s="96" t="s">
        <v>57</v>
      </c>
      <c r="C50" s="97">
        <v>55064</v>
      </c>
      <c r="D50" s="97">
        <v>42370</v>
      </c>
      <c r="E50" s="97">
        <v>170168</v>
      </c>
      <c r="F50" s="97">
        <v>80026</v>
      </c>
      <c r="G50" s="98">
        <v>0.32400000000000001</v>
      </c>
      <c r="H50" s="98">
        <v>0.52900000000000003</v>
      </c>
      <c r="I50" s="98">
        <v>5</v>
      </c>
      <c r="J50" s="98">
        <v>5</v>
      </c>
      <c r="K50" s="99">
        <v>3.87</v>
      </c>
      <c r="L50" s="99">
        <v>1.1299999999999999</v>
      </c>
      <c r="M50" s="104"/>
      <c r="N50" s="104"/>
      <c r="O50" s="109">
        <v>5</v>
      </c>
    </row>
    <row r="51" spans="1:15" x14ac:dyDescent="0.25">
      <c r="A51" s="95">
        <v>560080</v>
      </c>
      <c r="B51" s="96" t="s">
        <v>58</v>
      </c>
      <c r="C51" s="97">
        <v>7535</v>
      </c>
      <c r="D51" s="97">
        <v>15195</v>
      </c>
      <c r="E51" s="97">
        <v>28281</v>
      </c>
      <c r="F51" s="97">
        <v>30341</v>
      </c>
      <c r="G51" s="98">
        <v>0.26600000000000001</v>
      </c>
      <c r="H51" s="98">
        <v>0.501</v>
      </c>
      <c r="I51" s="98">
        <v>4.9085000000000001</v>
      </c>
      <c r="J51" s="98">
        <v>5</v>
      </c>
      <c r="K51" s="99">
        <v>3.7747000000000002</v>
      </c>
      <c r="L51" s="99">
        <v>1.155</v>
      </c>
      <c r="M51" s="104"/>
      <c r="N51" s="104"/>
      <c r="O51" s="109">
        <v>4.9297000000000004</v>
      </c>
    </row>
    <row r="52" spans="1:15" x14ac:dyDescent="0.25">
      <c r="A52" s="95">
        <v>560081</v>
      </c>
      <c r="B52" s="96" t="s">
        <v>59</v>
      </c>
      <c r="C52" s="97">
        <v>13817</v>
      </c>
      <c r="D52" s="97">
        <v>22639</v>
      </c>
      <c r="E52" s="97">
        <v>42468</v>
      </c>
      <c r="F52" s="97">
        <v>41247</v>
      </c>
      <c r="G52" s="98">
        <v>0.32500000000000001</v>
      </c>
      <c r="H52" s="98">
        <v>0.54900000000000004</v>
      </c>
      <c r="I52" s="98">
        <v>5</v>
      </c>
      <c r="J52" s="98">
        <v>5</v>
      </c>
      <c r="K52" s="99">
        <v>3.72</v>
      </c>
      <c r="L52" s="99">
        <v>1.28</v>
      </c>
      <c r="M52" s="104"/>
      <c r="N52" s="104"/>
      <c r="O52" s="109">
        <v>5</v>
      </c>
    </row>
    <row r="53" spans="1:15" x14ac:dyDescent="0.25">
      <c r="A53" s="95">
        <v>560082</v>
      </c>
      <c r="B53" s="96" t="s">
        <v>60</v>
      </c>
      <c r="C53" s="97">
        <v>15152</v>
      </c>
      <c r="D53" s="97">
        <v>14677</v>
      </c>
      <c r="E53" s="97">
        <v>38482</v>
      </c>
      <c r="F53" s="97">
        <v>24814</v>
      </c>
      <c r="G53" s="98">
        <v>0.39400000000000002</v>
      </c>
      <c r="H53" s="98">
        <v>0.59099999999999997</v>
      </c>
      <c r="I53" s="98">
        <v>5</v>
      </c>
      <c r="J53" s="98">
        <v>5</v>
      </c>
      <c r="K53" s="99">
        <v>3.9849999999999999</v>
      </c>
      <c r="L53" s="99">
        <v>1.0149999999999999</v>
      </c>
      <c r="M53" s="104"/>
      <c r="N53" s="104"/>
      <c r="O53" s="109">
        <v>5</v>
      </c>
    </row>
    <row r="54" spans="1:15" x14ac:dyDescent="0.25">
      <c r="A54" s="95">
        <v>560083</v>
      </c>
      <c r="B54" s="96" t="s">
        <v>61</v>
      </c>
      <c r="C54" s="97">
        <v>8391</v>
      </c>
      <c r="D54" s="97">
        <v>14731</v>
      </c>
      <c r="E54" s="97">
        <v>32894</v>
      </c>
      <c r="F54" s="97">
        <v>24527</v>
      </c>
      <c r="G54" s="98">
        <v>0.255</v>
      </c>
      <c r="H54" s="98">
        <v>0.60099999999999998</v>
      </c>
      <c r="I54" s="98">
        <v>4.5731999999999999</v>
      </c>
      <c r="J54" s="98">
        <v>5</v>
      </c>
      <c r="K54" s="99">
        <v>3.6951000000000001</v>
      </c>
      <c r="L54" s="99">
        <v>0.96</v>
      </c>
      <c r="M54" s="104"/>
      <c r="N54" s="104"/>
      <c r="O54" s="109">
        <v>4.6551</v>
      </c>
    </row>
    <row r="55" spans="1:15" x14ac:dyDescent="0.25">
      <c r="A55" s="95">
        <v>560084</v>
      </c>
      <c r="B55" s="96" t="s">
        <v>62</v>
      </c>
      <c r="C55" s="97">
        <v>6854</v>
      </c>
      <c r="D55" s="97">
        <v>14945</v>
      </c>
      <c r="E55" s="97">
        <v>35136</v>
      </c>
      <c r="F55" s="97">
        <v>31221</v>
      </c>
      <c r="G55" s="98">
        <v>0.19500000000000001</v>
      </c>
      <c r="H55" s="98">
        <v>0.47899999999999998</v>
      </c>
      <c r="I55" s="98">
        <v>2.7439</v>
      </c>
      <c r="J55" s="98">
        <v>5</v>
      </c>
      <c r="K55" s="99">
        <v>2.0743999999999998</v>
      </c>
      <c r="L55" s="99">
        <v>1.22</v>
      </c>
      <c r="M55" s="104"/>
      <c r="N55" s="104"/>
      <c r="O55" s="109">
        <v>3.2944</v>
      </c>
    </row>
    <row r="56" spans="1:15" x14ac:dyDescent="0.25">
      <c r="A56" s="95">
        <v>560085</v>
      </c>
      <c r="B56" s="96" t="s">
        <v>63</v>
      </c>
      <c r="C56" s="97">
        <v>4862</v>
      </c>
      <c r="D56" s="97">
        <v>346</v>
      </c>
      <c r="E56" s="97">
        <v>16178</v>
      </c>
      <c r="F56" s="97">
        <v>714</v>
      </c>
      <c r="G56" s="98">
        <v>0.30099999999999999</v>
      </c>
      <c r="H56" s="98">
        <v>0.48499999999999999</v>
      </c>
      <c r="I56" s="98">
        <v>5</v>
      </c>
      <c r="J56" s="98">
        <v>5</v>
      </c>
      <c r="K56" s="99">
        <v>4.915</v>
      </c>
      <c r="L56" s="99">
        <v>8.5000000000000006E-2</v>
      </c>
      <c r="M56" s="104"/>
      <c r="N56" s="104"/>
      <c r="O56" s="109">
        <v>5</v>
      </c>
    </row>
    <row r="57" spans="1:15" x14ac:dyDescent="0.25">
      <c r="A57" s="95">
        <v>560086</v>
      </c>
      <c r="B57" s="96" t="s">
        <v>64</v>
      </c>
      <c r="C57" s="97">
        <v>12209</v>
      </c>
      <c r="D57" s="97">
        <v>2001</v>
      </c>
      <c r="E57" s="97">
        <v>41624</v>
      </c>
      <c r="F57" s="97">
        <v>3580</v>
      </c>
      <c r="G57" s="98">
        <v>0.29299999999999998</v>
      </c>
      <c r="H57" s="98">
        <v>0.55900000000000005</v>
      </c>
      <c r="I57" s="98">
        <v>5</v>
      </c>
      <c r="J57" s="98">
        <v>5</v>
      </c>
      <c r="K57" s="99">
        <v>4.835</v>
      </c>
      <c r="L57" s="99">
        <v>0.16500000000000001</v>
      </c>
      <c r="M57" s="104"/>
      <c r="N57" s="104"/>
      <c r="O57" s="109">
        <v>5</v>
      </c>
    </row>
    <row r="58" spans="1:15" x14ac:dyDescent="0.25">
      <c r="A58" s="95">
        <v>560087</v>
      </c>
      <c r="B58" s="96" t="s">
        <v>65</v>
      </c>
      <c r="C58" s="97">
        <v>9427</v>
      </c>
      <c r="D58" s="97">
        <v>0</v>
      </c>
      <c r="E58" s="97">
        <v>59895</v>
      </c>
      <c r="F58" s="97">
        <v>0</v>
      </c>
      <c r="G58" s="98">
        <v>0.157</v>
      </c>
      <c r="H58" s="98">
        <v>0</v>
      </c>
      <c r="I58" s="98">
        <v>1.5853999999999999</v>
      </c>
      <c r="J58" s="98"/>
      <c r="K58" s="99">
        <v>1.5853999999999999</v>
      </c>
      <c r="L58" s="99">
        <v>0</v>
      </c>
      <c r="M58" s="104"/>
      <c r="N58" s="104"/>
      <c r="O58" s="109">
        <v>1.5853999999999999</v>
      </c>
    </row>
    <row r="59" spans="1:15" x14ac:dyDescent="0.25">
      <c r="A59" s="95">
        <v>560088</v>
      </c>
      <c r="B59" s="96" t="s">
        <v>66</v>
      </c>
      <c r="C59" s="97">
        <v>3464</v>
      </c>
      <c r="D59" s="97">
        <v>0</v>
      </c>
      <c r="E59" s="97">
        <v>12410</v>
      </c>
      <c r="F59" s="97">
        <v>2</v>
      </c>
      <c r="G59" s="98">
        <v>0.27900000000000003</v>
      </c>
      <c r="H59" s="98">
        <v>0</v>
      </c>
      <c r="I59" s="98">
        <v>5</v>
      </c>
      <c r="J59" s="98"/>
      <c r="K59" s="99">
        <v>5</v>
      </c>
      <c r="L59" s="99">
        <v>0</v>
      </c>
      <c r="M59" s="104"/>
      <c r="N59" s="104"/>
      <c r="O59" s="109">
        <v>5</v>
      </c>
    </row>
    <row r="60" spans="1:15" x14ac:dyDescent="0.25">
      <c r="A60" s="95">
        <v>560089</v>
      </c>
      <c r="B60" s="96" t="s">
        <v>67</v>
      </c>
      <c r="C60" s="97">
        <v>2148</v>
      </c>
      <c r="D60" s="97">
        <v>0</v>
      </c>
      <c r="E60" s="97">
        <v>11779</v>
      </c>
      <c r="F60" s="97">
        <v>0</v>
      </c>
      <c r="G60" s="98">
        <v>0.182</v>
      </c>
      <c r="H60" s="98">
        <v>0</v>
      </c>
      <c r="I60" s="98">
        <v>2.3475999999999999</v>
      </c>
      <c r="J60" s="98"/>
      <c r="K60" s="99">
        <v>2.3475999999999999</v>
      </c>
      <c r="L60" s="99">
        <v>0</v>
      </c>
      <c r="M60" s="104"/>
      <c r="N60" s="104"/>
      <c r="O60" s="109">
        <v>2.3475999999999999</v>
      </c>
    </row>
    <row r="61" spans="1:15" x14ac:dyDescent="0.25">
      <c r="A61" s="95">
        <v>560096</v>
      </c>
      <c r="B61" s="96" t="s">
        <v>68</v>
      </c>
      <c r="C61" s="97">
        <v>56</v>
      </c>
      <c r="D61" s="97">
        <v>0</v>
      </c>
      <c r="E61" s="97">
        <v>193</v>
      </c>
      <c r="F61" s="97">
        <v>7</v>
      </c>
      <c r="G61" s="98">
        <v>0.28999999999999998</v>
      </c>
      <c r="H61" s="98">
        <v>0</v>
      </c>
      <c r="I61" s="98">
        <v>5</v>
      </c>
      <c r="J61" s="98"/>
      <c r="K61" s="99">
        <v>4.9649999999999999</v>
      </c>
      <c r="L61" s="99">
        <v>0</v>
      </c>
      <c r="M61" s="104"/>
      <c r="N61" s="104"/>
      <c r="O61" s="109">
        <v>4.9649999999999999</v>
      </c>
    </row>
    <row r="62" spans="1:15" x14ac:dyDescent="0.25">
      <c r="A62" s="95">
        <v>560098</v>
      </c>
      <c r="B62" s="96" t="s">
        <v>69</v>
      </c>
      <c r="C62" s="97">
        <v>1824</v>
      </c>
      <c r="D62" s="97">
        <v>0</v>
      </c>
      <c r="E62" s="97">
        <v>5036</v>
      </c>
      <c r="F62" s="97">
        <v>0</v>
      </c>
      <c r="G62" s="98">
        <v>0.36199999999999999</v>
      </c>
      <c r="H62" s="98">
        <v>0</v>
      </c>
      <c r="I62" s="98">
        <v>5</v>
      </c>
      <c r="J62" s="98"/>
      <c r="K62" s="99">
        <v>5</v>
      </c>
      <c r="L62" s="99">
        <v>0</v>
      </c>
      <c r="M62" s="104"/>
      <c r="N62" s="104"/>
      <c r="O62" s="109">
        <v>5</v>
      </c>
    </row>
    <row r="63" spans="1:15" x14ac:dyDescent="0.25">
      <c r="A63" s="95">
        <v>560099</v>
      </c>
      <c r="B63" s="96" t="s">
        <v>70</v>
      </c>
      <c r="C63" s="97">
        <v>189</v>
      </c>
      <c r="D63" s="97">
        <v>35</v>
      </c>
      <c r="E63" s="97">
        <v>1155</v>
      </c>
      <c r="F63" s="97">
        <v>115</v>
      </c>
      <c r="G63" s="98">
        <v>0.16400000000000001</v>
      </c>
      <c r="H63" s="98">
        <v>0.30399999999999999</v>
      </c>
      <c r="I63" s="98">
        <v>1.7988</v>
      </c>
      <c r="J63" s="98">
        <v>3.6408999999999998</v>
      </c>
      <c r="K63" s="99">
        <v>1.7303999999999999</v>
      </c>
      <c r="L63" s="99">
        <v>0.1384</v>
      </c>
      <c r="M63" s="104"/>
      <c r="N63" s="104"/>
      <c r="O63" s="109">
        <v>1.8688</v>
      </c>
    </row>
    <row r="64" spans="1:15" x14ac:dyDescent="0.25">
      <c r="A64" s="95">
        <v>560205</v>
      </c>
      <c r="B64" s="96" t="s">
        <v>71</v>
      </c>
      <c r="C64" s="97">
        <v>4</v>
      </c>
      <c r="D64" s="97">
        <v>2</v>
      </c>
      <c r="E64" s="97">
        <v>38</v>
      </c>
      <c r="F64" s="97">
        <v>170</v>
      </c>
      <c r="G64" s="98">
        <v>0.105</v>
      </c>
      <c r="H64" s="98">
        <v>1.2E-2</v>
      </c>
      <c r="I64" s="98">
        <v>0</v>
      </c>
      <c r="J64" s="98">
        <v>0</v>
      </c>
      <c r="K64" s="99">
        <v>0</v>
      </c>
      <c r="L64" s="99">
        <v>0</v>
      </c>
      <c r="M64" s="104"/>
      <c r="N64" s="104"/>
      <c r="O64" s="109">
        <v>0</v>
      </c>
    </row>
    <row r="65" spans="1:15" x14ac:dyDescent="0.25">
      <c r="A65" s="95">
        <v>560206</v>
      </c>
      <c r="B65" s="96" t="s">
        <v>365</v>
      </c>
      <c r="C65" s="97">
        <v>41721</v>
      </c>
      <c r="D65" s="97">
        <v>11</v>
      </c>
      <c r="E65" s="97">
        <v>188291</v>
      </c>
      <c r="F65" s="97">
        <v>54</v>
      </c>
      <c r="G65" s="98">
        <v>0.222</v>
      </c>
      <c r="H65" s="98">
        <v>0.20399999999999999</v>
      </c>
      <c r="I65" s="98">
        <v>3.5670999999999999</v>
      </c>
      <c r="J65" s="98">
        <v>2.3940000000000001</v>
      </c>
      <c r="K65" s="99">
        <v>3.5670999999999999</v>
      </c>
      <c r="L65" s="99">
        <v>0</v>
      </c>
      <c r="M65" s="104"/>
      <c r="N65" s="104"/>
      <c r="O65" s="109">
        <v>3.5670999999999999</v>
      </c>
    </row>
    <row r="66" spans="1:15" x14ac:dyDescent="0.25">
      <c r="A66" s="95">
        <v>560214</v>
      </c>
      <c r="B66" s="96" t="s">
        <v>366</v>
      </c>
      <c r="C66" s="97">
        <v>51645</v>
      </c>
      <c r="D66" s="97">
        <v>74458</v>
      </c>
      <c r="E66" s="97">
        <v>227401</v>
      </c>
      <c r="F66" s="97">
        <v>177977</v>
      </c>
      <c r="G66" s="98">
        <v>0.22700000000000001</v>
      </c>
      <c r="H66" s="98">
        <v>0.41799999999999998</v>
      </c>
      <c r="I66" s="98">
        <v>3.7195</v>
      </c>
      <c r="J66" s="98">
        <v>5</v>
      </c>
      <c r="K66" s="99">
        <v>2.8119999999999998</v>
      </c>
      <c r="L66" s="99">
        <v>1.22</v>
      </c>
      <c r="M66" s="104"/>
      <c r="N66" s="104"/>
      <c r="O66" s="109">
        <v>4.032</v>
      </c>
    </row>
    <row r="67" spans="1:15" x14ac:dyDescent="0.25">
      <c r="A67" s="95"/>
      <c r="B67" s="96" t="s">
        <v>212</v>
      </c>
      <c r="C67" s="97">
        <f>SUM(C6:C66)</f>
        <v>1294822</v>
      </c>
      <c r="D67" s="97">
        <f t="shared" ref="D67:F67" si="0">SUM(D6:D66)</f>
        <v>1668912</v>
      </c>
      <c r="E67" s="97">
        <f t="shared" si="0"/>
        <v>3946035</v>
      </c>
      <c r="F67" s="97">
        <f t="shared" si="0"/>
        <v>3011968</v>
      </c>
      <c r="G67" s="110">
        <v>0.3281</v>
      </c>
      <c r="H67" s="110">
        <v>0.54810000000000003</v>
      </c>
      <c r="I67" s="98"/>
      <c r="J67" s="104"/>
      <c r="K67" s="104"/>
      <c r="L67" s="104"/>
      <c r="M67" s="104"/>
      <c r="N67" s="104"/>
      <c r="O67" s="104"/>
    </row>
  </sheetData>
  <mergeCells count="12">
    <mergeCell ref="K4:L4"/>
    <mergeCell ref="M4:N4"/>
    <mergeCell ref="H1:I1"/>
    <mergeCell ref="A3:G3"/>
    <mergeCell ref="A4:A5"/>
    <mergeCell ref="B4:B5"/>
    <mergeCell ref="C4:D4"/>
    <mergeCell ref="E4:F4"/>
    <mergeCell ref="G4:H4"/>
    <mergeCell ref="I4:J4"/>
    <mergeCell ref="K1:O1"/>
    <mergeCell ref="A2:O2"/>
  </mergeCells>
  <pageMargins left="0.7" right="0.7" top="0.75" bottom="0.75" header="0.3" footer="0.3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="130" zoomScaleNormal="172" zoomScaleSheetLayoutView="130" workbookViewId="0">
      <selection activeCell="G22" sqref="G22"/>
    </sheetView>
  </sheetViews>
  <sheetFormatPr defaultRowHeight="15" x14ac:dyDescent="0.25"/>
  <cols>
    <col min="1" max="1" width="18.7109375" customWidth="1"/>
    <col min="2" max="2" width="12.7109375" bestFit="1" customWidth="1"/>
    <col min="3" max="3" width="15.7109375" customWidth="1"/>
    <col min="4" max="4" width="9.5703125" customWidth="1"/>
    <col min="5" max="5" width="13.42578125" customWidth="1"/>
    <col min="6" max="6" width="8.140625" customWidth="1"/>
    <col min="7" max="7" width="13.85546875" customWidth="1"/>
    <col min="8" max="8" width="8.140625" customWidth="1"/>
    <col min="9" max="9" width="14.5703125" customWidth="1"/>
    <col min="11" max="11" width="11.42578125" bestFit="1" customWidth="1"/>
  </cols>
  <sheetData>
    <row r="1" spans="1:11" ht="30.75" customHeight="1" x14ac:dyDescent="0.25">
      <c r="F1" s="288" t="s">
        <v>347</v>
      </c>
      <c r="G1" s="288"/>
      <c r="H1" s="288"/>
      <c r="I1" s="288"/>
    </row>
    <row r="2" spans="1:11" ht="35.25" customHeight="1" thickBot="1" x14ac:dyDescent="0.3">
      <c r="A2" s="292" t="s">
        <v>346</v>
      </c>
      <c r="B2" s="292"/>
      <c r="C2" s="292"/>
      <c r="D2" s="292"/>
      <c r="E2" s="292"/>
      <c r="F2" s="292"/>
      <c r="G2" s="292"/>
      <c r="H2" s="292"/>
      <c r="I2" s="292"/>
    </row>
    <row r="3" spans="1:11" s="197" customFormat="1" ht="27" customHeight="1" x14ac:dyDescent="0.2">
      <c r="A3" s="293" t="s">
        <v>77</v>
      </c>
      <c r="B3" s="295" t="s">
        <v>159</v>
      </c>
      <c r="C3" s="297" t="s">
        <v>334</v>
      </c>
      <c r="D3" s="299" t="s">
        <v>160</v>
      </c>
      <c r="E3" s="299"/>
      <c r="F3" s="299" t="s">
        <v>161</v>
      </c>
      <c r="G3" s="299"/>
      <c r="H3" s="299" t="s">
        <v>162</v>
      </c>
      <c r="I3" s="300"/>
    </row>
    <row r="4" spans="1:11" s="197" customFormat="1" ht="13.5" customHeight="1" thickBot="1" x14ac:dyDescent="0.25">
      <c r="A4" s="294"/>
      <c r="B4" s="296"/>
      <c r="C4" s="298"/>
      <c r="D4" s="198" t="s">
        <v>163</v>
      </c>
      <c r="E4" s="198" t="s">
        <v>170</v>
      </c>
      <c r="F4" s="199" t="s">
        <v>163</v>
      </c>
      <c r="G4" s="199" t="s">
        <v>170</v>
      </c>
      <c r="H4" s="199" t="s">
        <v>163</v>
      </c>
      <c r="I4" s="200" t="s">
        <v>170</v>
      </c>
    </row>
    <row r="5" spans="1:11" x14ac:dyDescent="0.25">
      <c r="A5" s="283" t="s">
        <v>349</v>
      </c>
      <c r="B5" s="285" t="s">
        <v>336</v>
      </c>
      <c r="C5" s="142" t="s">
        <v>337</v>
      </c>
      <c r="D5" s="143">
        <v>0</v>
      </c>
      <c r="E5" s="144">
        <v>0</v>
      </c>
      <c r="F5" s="145">
        <v>0</v>
      </c>
      <c r="G5" s="146">
        <v>0</v>
      </c>
      <c r="H5" s="147">
        <f t="shared" ref="H5:I5" si="0">D5+F5</f>
        <v>0</v>
      </c>
      <c r="I5" s="148">
        <f t="shared" si="0"/>
        <v>0</v>
      </c>
    </row>
    <row r="6" spans="1:11" x14ac:dyDescent="0.25">
      <c r="A6" s="283"/>
      <c r="B6" s="286"/>
      <c r="C6" s="149" t="s">
        <v>338</v>
      </c>
      <c r="D6" s="150">
        <v>41</v>
      </c>
      <c r="E6" s="151">
        <v>3040199</v>
      </c>
      <c r="F6" s="152">
        <v>0</v>
      </c>
      <c r="G6" s="153">
        <v>0</v>
      </c>
      <c r="H6" s="154">
        <v>41</v>
      </c>
      <c r="I6" s="155">
        <v>3040199</v>
      </c>
    </row>
    <row r="7" spans="1:11" x14ac:dyDescent="0.25">
      <c r="A7" s="283"/>
      <c r="B7" s="286"/>
      <c r="C7" s="156" t="s">
        <v>339</v>
      </c>
      <c r="D7" s="150">
        <v>25</v>
      </c>
      <c r="E7" s="151">
        <v>2479801</v>
      </c>
      <c r="F7" s="152">
        <f>F8+F9</f>
        <v>28</v>
      </c>
      <c r="G7" s="153">
        <f>G8+G9+G10</f>
        <v>1726150</v>
      </c>
      <c r="H7" s="154">
        <f>D7+F7</f>
        <v>53</v>
      </c>
      <c r="I7" s="155">
        <f>E7+G7</f>
        <v>4205951</v>
      </c>
      <c r="K7" s="157"/>
    </row>
    <row r="8" spans="1:11" s="164" customFormat="1" hidden="1" x14ac:dyDescent="0.25">
      <c r="A8" s="283"/>
      <c r="B8" s="286"/>
      <c r="C8" s="158" t="s">
        <v>340</v>
      </c>
      <c r="D8" s="159"/>
      <c r="E8" s="160"/>
      <c r="F8" s="158">
        <v>13</v>
      </c>
      <c r="G8" s="161">
        <v>942900</v>
      </c>
      <c r="H8" s="162"/>
      <c r="I8" s="163"/>
    </row>
    <row r="9" spans="1:11" hidden="1" x14ac:dyDescent="0.25">
      <c r="A9" s="283"/>
      <c r="B9" s="286"/>
      <c r="C9" s="165" t="s">
        <v>341</v>
      </c>
      <c r="D9" s="166"/>
      <c r="E9" s="167"/>
      <c r="F9" s="165">
        <v>15</v>
      </c>
      <c r="G9" s="168">
        <v>739870</v>
      </c>
      <c r="H9" s="169"/>
      <c r="I9" s="170"/>
    </row>
    <row r="10" spans="1:11" hidden="1" x14ac:dyDescent="0.25">
      <c r="A10" s="283"/>
      <c r="B10" s="286"/>
      <c r="C10" s="165" t="s">
        <v>342</v>
      </c>
      <c r="D10" s="166"/>
      <c r="E10" s="167"/>
      <c r="F10" s="165"/>
      <c r="G10" s="168">
        <v>43380</v>
      </c>
      <c r="H10" s="169"/>
      <c r="I10" s="170"/>
    </row>
    <row r="11" spans="1:11" x14ac:dyDescent="0.25">
      <c r="A11" s="283"/>
      <c r="B11" s="286"/>
      <c r="C11" s="156" t="s">
        <v>343</v>
      </c>
      <c r="D11" s="150">
        <v>33</v>
      </c>
      <c r="E11" s="171">
        <v>2760000</v>
      </c>
      <c r="F11" s="152">
        <f>F12+F13</f>
        <v>21</v>
      </c>
      <c r="G11" s="153">
        <f>G12+G13+G14-0.31</f>
        <v>1806569</v>
      </c>
      <c r="H11" s="154">
        <f>D11+F11</f>
        <v>54</v>
      </c>
      <c r="I11" s="155">
        <f>E11+G11</f>
        <v>4566569</v>
      </c>
    </row>
    <row r="12" spans="1:11" s="164" customFormat="1" hidden="1" x14ac:dyDescent="0.25">
      <c r="A12" s="283"/>
      <c r="B12" s="286"/>
      <c r="C12" s="158" t="s">
        <v>340</v>
      </c>
      <c r="D12" s="172"/>
      <c r="E12" s="173"/>
      <c r="F12" s="174">
        <v>9</v>
      </c>
      <c r="G12" s="175">
        <v>752737.05</v>
      </c>
      <c r="H12" s="176"/>
      <c r="I12" s="177"/>
    </row>
    <row r="13" spans="1:11" hidden="1" x14ac:dyDescent="0.25">
      <c r="A13" s="283"/>
      <c r="B13" s="286"/>
      <c r="C13" s="165" t="s">
        <v>341</v>
      </c>
      <c r="D13" s="178"/>
      <c r="E13" s="179"/>
      <c r="F13" s="180">
        <v>12</v>
      </c>
      <c r="G13" s="181">
        <v>1003649.4</v>
      </c>
      <c r="H13" s="182"/>
      <c r="I13" s="183"/>
    </row>
    <row r="14" spans="1:11" hidden="1" x14ac:dyDescent="0.25">
      <c r="A14" s="283"/>
      <c r="B14" s="286"/>
      <c r="C14" s="165" t="s">
        <v>342</v>
      </c>
      <c r="D14" s="178"/>
      <c r="E14" s="179"/>
      <c r="F14" s="180"/>
      <c r="G14" s="181">
        <v>50182.86</v>
      </c>
      <c r="H14" s="182"/>
      <c r="I14" s="183"/>
    </row>
    <row r="15" spans="1:11" ht="15.75" thickBot="1" x14ac:dyDescent="0.3">
      <c r="A15" s="284"/>
      <c r="B15" s="287"/>
      <c r="C15" s="184" t="s">
        <v>344</v>
      </c>
      <c r="D15" s="185">
        <f>SUM(D5:D11)</f>
        <v>99</v>
      </c>
      <c r="E15" s="186">
        <f>SUM(E5:E11)</f>
        <v>8280000</v>
      </c>
      <c r="F15" s="185">
        <f>F11+F7</f>
        <v>49</v>
      </c>
      <c r="G15" s="186">
        <f>G11+G7</f>
        <v>3532719</v>
      </c>
      <c r="H15" s="185">
        <f>SUM(H5:H11)</f>
        <v>148</v>
      </c>
      <c r="I15" s="187">
        <f>SUM(I5:I11)</f>
        <v>11812719</v>
      </c>
    </row>
    <row r="16" spans="1:11" x14ac:dyDescent="0.25">
      <c r="A16" s="289" t="s">
        <v>345</v>
      </c>
      <c r="B16" s="290" t="s">
        <v>336</v>
      </c>
      <c r="C16" s="142" t="s">
        <v>337</v>
      </c>
      <c r="D16" s="201">
        <v>1279</v>
      </c>
      <c r="E16" s="202">
        <v>116454751</v>
      </c>
      <c r="F16" s="201">
        <v>0</v>
      </c>
      <c r="G16" s="202">
        <v>0</v>
      </c>
      <c r="H16" s="201">
        <v>1279</v>
      </c>
      <c r="I16" s="202">
        <v>116454751</v>
      </c>
    </row>
    <row r="17" spans="1:9" x14ac:dyDescent="0.25">
      <c r="A17" s="283"/>
      <c r="B17" s="285"/>
      <c r="C17" s="149" t="s">
        <v>338</v>
      </c>
      <c r="D17" s="201">
        <v>1255</v>
      </c>
      <c r="E17" s="202">
        <v>115032751</v>
      </c>
      <c r="F17" s="201">
        <v>0</v>
      </c>
      <c r="G17" s="202">
        <v>0</v>
      </c>
      <c r="H17" s="201">
        <v>1255</v>
      </c>
      <c r="I17" s="202">
        <v>115032751</v>
      </c>
    </row>
    <row r="18" spans="1:9" ht="15" customHeight="1" x14ac:dyDescent="0.25">
      <c r="A18" s="283"/>
      <c r="B18" s="285"/>
      <c r="C18" s="156" t="s">
        <v>339</v>
      </c>
      <c r="D18" s="150">
        <v>1248</v>
      </c>
      <c r="E18" s="151">
        <v>115032751</v>
      </c>
      <c r="F18" s="152">
        <f>-F7</f>
        <v>-28</v>
      </c>
      <c r="G18" s="203">
        <f>-G7</f>
        <v>-1726150</v>
      </c>
      <c r="H18" s="154">
        <f>D18+F18</f>
        <v>1220</v>
      </c>
      <c r="I18" s="204">
        <f>E18+G18</f>
        <v>113306601</v>
      </c>
    </row>
    <row r="19" spans="1:9" x14ac:dyDescent="0.25">
      <c r="A19" s="283"/>
      <c r="B19" s="285"/>
      <c r="C19" s="156" t="s">
        <v>343</v>
      </c>
      <c r="D19" s="150">
        <v>1253</v>
      </c>
      <c r="E19" s="171">
        <v>115031747</v>
      </c>
      <c r="F19" s="152">
        <f>-F11</f>
        <v>-21</v>
      </c>
      <c r="G19" s="203">
        <f>-G11</f>
        <v>-1806569</v>
      </c>
      <c r="H19" s="154">
        <f>D19+F19</f>
        <v>1232</v>
      </c>
      <c r="I19" s="204">
        <f>E19+G19</f>
        <v>113225178</v>
      </c>
    </row>
    <row r="20" spans="1:9" ht="15.75" thickBot="1" x14ac:dyDescent="0.3">
      <c r="A20" s="284"/>
      <c r="B20" s="291"/>
      <c r="C20" s="188" t="s">
        <v>344</v>
      </c>
      <c r="D20" s="189">
        <v>5035</v>
      </c>
      <c r="E20" s="190">
        <v>461552000</v>
      </c>
      <c r="F20" s="189">
        <f>F19+F18</f>
        <v>-49</v>
      </c>
      <c r="G20" s="190">
        <f>G19+G18</f>
        <v>-3532719</v>
      </c>
      <c r="H20" s="189">
        <f t="shared" ref="H20:I20" si="1">D20+F20</f>
        <v>4986</v>
      </c>
      <c r="I20" s="191">
        <f t="shared" si="1"/>
        <v>458019281</v>
      </c>
    </row>
    <row r="21" spans="1:9" ht="15.75" thickBot="1" x14ac:dyDescent="0.3">
      <c r="A21" s="192" t="s">
        <v>79</v>
      </c>
      <c r="B21" s="193"/>
      <c r="C21" s="193"/>
      <c r="D21" s="193"/>
      <c r="E21" s="193"/>
      <c r="F21" s="194">
        <f>F20+F15</f>
        <v>0</v>
      </c>
      <c r="G21" s="195">
        <f>G20+G15</f>
        <v>0</v>
      </c>
      <c r="H21" s="193"/>
      <c r="I21" s="196"/>
    </row>
  </sheetData>
  <mergeCells count="12">
    <mergeCell ref="A5:A15"/>
    <mergeCell ref="B5:B15"/>
    <mergeCell ref="F1:I1"/>
    <mergeCell ref="A16:A20"/>
    <mergeCell ref="B16:B20"/>
    <mergeCell ref="A2:I2"/>
    <mergeCell ref="A3:A4"/>
    <mergeCell ref="B3:B4"/>
    <mergeCell ref="C3:C4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60" zoomScaleNormal="100" zoomScaleSheetLayoutView="160" workbookViewId="0">
      <pane xSplit="2" ySplit="5" topLeftCell="G66" activePane="bottomRight" state="frozen"/>
      <selection pane="topRight" activeCell="C1" sqref="C1"/>
      <selection pane="bottomLeft" activeCell="A6" sqref="A6"/>
      <selection pane="bottomRight" activeCell="B12" sqref="B12"/>
    </sheetView>
  </sheetViews>
  <sheetFormatPr defaultRowHeight="15" x14ac:dyDescent="0.25"/>
  <cols>
    <col min="1" max="1" width="7.85546875" style="88" customWidth="1"/>
    <col min="2" max="2" width="34.140625" style="107" customWidth="1"/>
    <col min="3" max="3" width="9.28515625" style="89" customWidth="1"/>
    <col min="4" max="5" width="9.140625" style="89" customWidth="1"/>
    <col min="6" max="6" width="8.85546875" style="105" customWidth="1"/>
    <col min="7" max="7" width="10.7109375" style="105" customWidth="1"/>
    <col min="8" max="8" width="10.5703125" style="91" customWidth="1"/>
    <col min="9" max="9" width="9" style="106" customWidth="1"/>
    <col min="10" max="10" width="8" style="105" customWidth="1"/>
    <col min="11" max="11" width="10.28515625" customWidth="1"/>
    <col min="13" max="13" width="9.7109375" customWidth="1"/>
    <col min="14" max="14" width="8" customWidth="1"/>
    <col min="15" max="15" width="13" customWidth="1"/>
  </cols>
  <sheetData>
    <row r="1" spans="1:15" ht="36" customHeight="1" x14ac:dyDescent="0.25">
      <c r="K1" s="387" t="s">
        <v>320</v>
      </c>
      <c r="L1" s="387"/>
      <c r="M1" s="387"/>
      <c r="N1" s="387"/>
      <c r="O1" s="387"/>
    </row>
    <row r="2" spans="1:15" ht="20.25" customHeight="1" x14ac:dyDescent="0.25">
      <c r="A2" s="388" t="s">
        <v>192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</row>
    <row r="3" spans="1:15" s="89" customFormat="1" ht="37.5" customHeight="1" x14ac:dyDescent="0.2">
      <c r="A3" s="425" t="s">
        <v>193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</row>
    <row r="4" spans="1:15" s="244" customFormat="1" ht="52.5" customHeight="1" x14ac:dyDescent="0.2">
      <c r="A4" s="396" t="s">
        <v>76</v>
      </c>
      <c r="B4" s="397" t="s">
        <v>194</v>
      </c>
      <c r="C4" s="402" t="s">
        <v>195</v>
      </c>
      <c r="D4" s="403"/>
      <c r="E4" s="404" t="s">
        <v>196</v>
      </c>
      <c r="F4" s="405"/>
      <c r="G4" s="423" t="s">
        <v>197</v>
      </c>
      <c r="H4" s="424"/>
      <c r="I4" s="408" t="s">
        <v>198</v>
      </c>
      <c r="J4" s="409"/>
      <c r="K4" s="422" t="s">
        <v>199</v>
      </c>
      <c r="L4" s="422"/>
      <c r="M4" s="410" t="s">
        <v>200</v>
      </c>
      <c r="N4" s="411"/>
      <c r="O4" s="243" t="s">
        <v>201</v>
      </c>
    </row>
    <row r="5" spans="1:15" s="244" customFormat="1" ht="19.5" customHeight="1" x14ac:dyDescent="0.2">
      <c r="A5" s="396"/>
      <c r="B5" s="397"/>
      <c r="C5" s="245" t="s">
        <v>202</v>
      </c>
      <c r="D5" s="246" t="s">
        <v>203</v>
      </c>
      <c r="E5" s="245" t="s">
        <v>202</v>
      </c>
      <c r="F5" s="246" t="s">
        <v>203</v>
      </c>
      <c r="G5" s="247" t="s">
        <v>202</v>
      </c>
      <c r="H5" s="248" t="s">
        <v>203</v>
      </c>
      <c r="I5" s="245" t="s">
        <v>202</v>
      </c>
      <c r="J5" s="246" t="s">
        <v>203</v>
      </c>
      <c r="K5" s="245" t="s">
        <v>202</v>
      </c>
      <c r="L5" s="246" t="s">
        <v>203</v>
      </c>
      <c r="M5" s="249" t="s">
        <v>202</v>
      </c>
      <c r="N5" s="250" t="s">
        <v>203</v>
      </c>
      <c r="O5" s="245" t="s">
        <v>204</v>
      </c>
    </row>
    <row r="6" spans="1:15" x14ac:dyDescent="0.25">
      <c r="A6" s="95">
        <v>560002</v>
      </c>
      <c r="B6" s="108" t="s">
        <v>11</v>
      </c>
      <c r="C6" s="97">
        <v>64285</v>
      </c>
      <c r="D6" s="97">
        <v>0</v>
      </c>
      <c r="E6" s="97">
        <v>17713</v>
      </c>
      <c r="F6" s="97">
        <v>0</v>
      </c>
      <c r="G6" s="98">
        <v>3.629</v>
      </c>
      <c r="H6" s="98">
        <v>0</v>
      </c>
      <c r="I6" s="98">
        <v>4.8792</v>
      </c>
      <c r="J6" s="98"/>
      <c r="K6" s="99">
        <v>4.8792</v>
      </c>
      <c r="L6" s="99">
        <v>0</v>
      </c>
      <c r="M6" s="100"/>
      <c r="N6" s="101"/>
      <c r="O6" s="102">
        <v>4.8792</v>
      </c>
    </row>
    <row r="7" spans="1:15" ht="26.25" x14ac:dyDescent="0.25">
      <c r="A7" s="95">
        <v>560014</v>
      </c>
      <c r="B7" s="108" t="s">
        <v>12</v>
      </c>
      <c r="C7" s="97">
        <v>19448</v>
      </c>
      <c r="D7" s="97">
        <v>78</v>
      </c>
      <c r="E7" s="97">
        <v>4944</v>
      </c>
      <c r="F7" s="97">
        <v>4</v>
      </c>
      <c r="G7" s="98">
        <v>3.9340000000000002</v>
      </c>
      <c r="H7" s="98">
        <v>19.5</v>
      </c>
      <c r="I7" s="98">
        <v>5</v>
      </c>
      <c r="J7" s="98">
        <v>5</v>
      </c>
      <c r="K7" s="99">
        <v>4.9950000000000001</v>
      </c>
      <c r="L7" s="99">
        <v>5.0000000000000001E-3</v>
      </c>
      <c r="M7" s="100"/>
      <c r="N7" s="101"/>
      <c r="O7" s="102">
        <v>5</v>
      </c>
    </row>
    <row r="8" spans="1:15" x14ac:dyDescent="0.25">
      <c r="A8" s="95">
        <v>560017</v>
      </c>
      <c r="B8" s="108" t="s">
        <v>13</v>
      </c>
      <c r="C8" s="97">
        <v>320233</v>
      </c>
      <c r="D8" s="97">
        <v>1</v>
      </c>
      <c r="E8" s="97">
        <v>79239</v>
      </c>
      <c r="F8" s="97">
        <v>1</v>
      </c>
      <c r="G8" s="98">
        <v>4.0410000000000004</v>
      </c>
      <c r="H8" s="98">
        <v>1</v>
      </c>
      <c r="I8" s="98">
        <v>5</v>
      </c>
      <c r="J8" s="98">
        <v>0.17419999999999999</v>
      </c>
      <c r="K8" s="99">
        <v>5</v>
      </c>
      <c r="L8" s="99">
        <v>0</v>
      </c>
      <c r="M8" s="100"/>
      <c r="N8" s="101"/>
      <c r="O8" s="102">
        <v>5</v>
      </c>
    </row>
    <row r="9" spans="1:15" x14ac:dyDescent="0.25">
      <c r="A9" s="95">
        <v>560019</v>
      </c>
      <c r="B9" s="108" t="s">
        <v>14</v>
      </c>
      <c r="C9" s="97">
        <v>285231</v>
      </c>
      <c r="D9" s="97">
        <v>31495</v>
      </c>
      <c r="E9" s="97">
        <v>88610</v>
      </c>
      <c r="F9" s="97">
        <v>3527</v>
      </c>
      <c r="G9" s="98">
        <v>3.2189999999999999</v>
      </c>
      <c r="H9" s="98">
        <v>8.93</v>
      </c>
      <c r="I9" s="98">
        <v>4.2359999999999998</v>
      </c>
      <c r="J9" s="98">
        <v>5</v>
      </c>
      <c r="K9" s="99">
        <v>4.0750000000000002</v>
      </c>
      <c r="L9" s="99">
        <v>0.19</v>
      </c>
      <c r="M9" s="100">
        <v>1</v>
      </c>
      <c r="N9" s="101"/>
      <c r="O9" s="102">
        <v>0.19</v>
      </c>
    </row>
    <row r="10" spans="1:15" x14ac:dyDescent="0.25">
      <c r="A10" s="95">
        <v>560021</v>
      </c>
      <c r="B10" s="108" t="s">
        <v>15</v>
      </c>
      <c r="C10" s="97">
        <v>235302</v>
      </c>
      <c r="D10" s="97">
        <v>381542</v>
      </c>
      <c r="E10" s="97">
        <v>56410</v>
      </c>
      <c r="F10" s="97">
        <v>39530</v>
      </c>
      <c r="G10" s="98">
        <v>4.1710000000000003</v>
      </c>
      <c r="H10" s="98">
        <v>9.6519999999999992</v>
      </c>
      <c r="I10" s="98">
        <v>5</v>
      </c>
      <c r="J10" s="98">
        <v>5</v>
      </c>
      <c r="K10" s="99">
        <v>2.94</v>
      </c>
      <c r="L10" s="99">
        <v>2.06</v>
      </c>
      <c r="M10" s="100">
        <v>1</v>
      </c>
      <c r="N10" s="101"/>
      <c r="O10" s="102">
        <v>2.06</v>
      </c>
    </row>
    <row r="11" spans="1:15" x14ac:dyDescent="0.25">
      <c r="A11" s="95">
        <v>560022</v>
      </c>
      <c r="B11" s="108" t="s">
        <v>16</v>
      </c>
      <c r="C11" s="97">
        <v>228659</v>
      </c>
      <c r="D11" s="97">
        <v>192529</v>
      </c>
      <c r="E11" s="97">
        <v>67409</v>
      </c>
      <c r="F11" s="97">
        <v>23654</v>
      </c>
      <c r="G11" s="98">
        <v>3.3919999999999999</v>
      </c>
      <c r="H11" s="98">
        <v>8.1389999999999993</v>
      </c>
      <c r="I11" s="98">
        <v>4.5073999999999996</v>
      </c>
      <c r="J11" s="98">
        <v>5</v>
      </c>
      <c r="K11" s="99">
        <v>3.3355000000000001</v>
      </c>
      <c r="L11" s="99">
        <v>1.3</v>
      </c>
      <c r="M11" s="100"/>
      <c r="N11" s="101"/>
      <c r="O11" s="102">
        <v>4.6355000000000004</v>
      </c>
    </row>
    <row r="12" spans="1:15" x14ac:dyDescent="0.25">
      <c r="A12" s="95">
        <v>560024</v>
      </c>
      <c r="B12" s="108" t="s">
        <v>17</v>
      </c>
      <c r="C12" s="97">
        <v>5508</v>
      </c>
      <c r="D12" s="97">
        <v>488408</v>
      </c>
      <c r="E12" s="97">
        <v>2117</v>
      </c>
      <c r="F12" s="97">
        <v>52045</v>
      </c>
      <c r="G12" s="98">
        <v>2.6019999999999999</v>
      </c>
      <c r="H12" s="98">
        <v>9.3840000000000003</v>
      </c>
      <c r="I12" s="98">
        <v>3.2679999999999998</v>
      </c>
      <c r="J12" s="98">
        <v>5</v>
      </c>
      <c r="K12" s="99">
        <v>0.1275</v>
      </c>
      <c r="L12" s="99">
        <v>4.8049999999999997</v>
      </c>
      <c r="M12" s="100"/>
      <c r="N12" s="101"/>
      <c r="O12" s="102">
        <v>4.9325000000000001</v>
      </c>
    </row>
    <row r="13" spans="1:15" ht="26.25" x14ac:dyDescent="0.25">
      <c r="A13" s="95">
        <v>560026</v>
      </c>
      <c r="B13" s="108" t="s">
        <v>18</v>
      </c>
      <c r="C13" s="97">
        <v>331266</v>
      </c>
      <c r="D13" s="97">
        <v>171261</v>
      </c>
      <c r="E13" s="97">
        <v>101362</v>
      </c>
      <c r="F13" s="97">
        <v>20459</v>
      </c>
      <c r="G13" s="98">
        <v>3.2679999999999998</v>
      </c>
      <c r="H13" s="98">
        <v>8.3710000000000004</v>
      </c>
      <c r="I13" s="98">
        <v>4.3128000000000002</v>
      </c>
      <c r="J13" s="98">
        <v>5</v>
      </c>
      <c r="K13" s="99">
        <v>3.5882999999999998</v>
      </c>
      <c r="L13" s="99">
        <v>0.84</v>
      </c>
      <c r="M13" s="100"/>
      <c r="N13" s="101"/>
      <c r="O13" s="102">
        <v>4.4283000000000001</v>
      </c>
    </row>
    <row r="14" spans="1:15" x14ac:dyDescent="0.25">
      <c r="A14" s="95">
        <v>560032</v>
      </c>
      <c r="B14" s="108" t="s">
        <v>20</v>
      </c>
      <c r="C14" s="97">
        <v>62142</v>
      </c>
      <c r="D14" s="97">
        <v>0</v>
      </c>
      <c r="E14" s="97">
        <v>20177</v>
      </c>
      <c r="F14" s="97">
        <v>0</v>
      </c>
      <c r="G14" s="98">
        <v>3.08</v>
      </c>
      <c r="H14" s="98">
        <v>0</v>
      </c>
      <c r="I14" s="98">
        <v>4.0179</v>
      </c>
      <c r="J14" s="98"/>
      <c r="K14" s="99">
        <v>4.0179</v>
      </c>
      <c r="L14" s="99">
        <v>0</v>
      </c>
      <c r="M14" s="100"/>
      <c r="N14" s="101"/>
      <c r="O14" s="102">
        <v>4.0179</v>
      </c>
    </row>
    <row r="15" spans="1:15" x14ac:dyDescent="0.25">
      <c r="A15" s="95">
        <v>560033</v>
      </c>
      <c r="B15" s="108" t="s">
        <v>21</v>
      </c>
      <c r="C15" s="97">
        <v>196662</v>
      </c>
      <c r="D15" s="97">
        <v>0</v>
      </c>
      <c r="E15" s="97">
        <v>42969</v>
      </c>
      <c r="F15" s="97">
        <v>0</v>
      </c>
      <c r="G15" s="98">
        <v>4.577</v>
      </c>
      <c r="H15" s="98">
        <v>0</v>
      </c>
      <c r="I15" s="98">
        <v>5</v>
      </c>
      <c r="J15" s="98"/>
      <c r="K15" s="99">
        <v>5</v>
      </c>
      <c r="L15" s="99">
        <v>0</v>
      </c>
      <c r="M15" s="100"/>
      <c r="N15" s="101"/>
      <c r="O15" s="102">
        <v>5</v>
      </c>
    </row>
    <row r="16" spans="1:15" x14ac:dyDescent="0.25">
      <c r="A16" s="95">
        <v>560034</v>
      </c>
      <c r="B16" s="108" t="s">
        <v>22</v>
      </c>
      <c r="C16" s="97">
        <v>150084</v>
      </c>
      <c r="D16" s="97">
        <v>3</v>
      </c>
      <c r="E16" s="97">
        <v>37667</v>
      </c>
      <c r="F16" s="97">
        <v>4</v>
      </c>
      <c r="G16" s="98">
        <v>3.984</v>
      </c>
      <c r="H16" s="98">
        <v>0.75</v>
      </c>
      <c r="I16" s="98">
        <v>5</v>
      </c>
      <c r="J16" s="98">
        <v>0</v>
      </c>
      <c r="K16" s="99">
        <v>5</v>
      </c>
      <c r="L16" s="99">
        <v>0</v>
      </c>
      <c r="M16" s="100">
        <v>1</v>
      </c>
      <c r="N16" s="101"/>
      <c r="O16" s="102">
        <v>0</v>
      </c>
    </row>
    <row r="17" spans="1:15" x14ac:dyDescent="0.25">
      <c r="A17" s="95">
        <v>560035</v>
      </c>
      <c r="B17" s="108" t="s">
        <v>23</v>
      </c>
      <c r="C17" s="97">
        <v>1547</v>
      </c>
      <c r="D17" s="97">
        <v>276870</v>
      </c>
      <c r="E17" s="97">
        <v>1869</v>
      </c>
      <c r="F17" s="97">
        <v>32504</v>
      </c>
      <c r="G17" s="98">
        <v>0.82799999999999996</v>
      </c>
      <c r="H17" s="98">
        <v>8.5180000000000007</v>
      </c>
      <c r="I17" s="98">
        <v>0.48480000000000001</v>
      </c>
      <c r="J17" s="98">
        <v>5</v>
      </c>
      <c r="K17" s="99">
        <v>2.6200000000000001E-2</v>
      </c>
      <c r="L17" s="99">
        <v>4.7300000000000004</v>
      </c>
      <c r="M17" s="100">
        <v>1</v>
      </c>
      <c r="N17" s="101"/>
      <c r="O17" s="102">
        <v>4.7300000000000004</v>
      </c>
    </row>
    <row r="18" spans="1:15" x14ac:dyDescent="0.25">
      <c r="A18" s="95">
        <v>560036</v>
      </c>
      <c r="B18" s="108" t="s">
        <v>19</v>
      </c>
      <c r="C18" s="97">
        <v>117274</v>
      </c>
      <c r="D18" s="97">
        <v>70552</v>
      </c>
      <c r="E18" s="97">
        <v>45855</v>
      </c>
      <c r="F18" s="97">
        <v>10485</v>
      </c>
      <c r="G18" s="98">
        <v>2.5569999999999999</v>
      </c>
      <c r="H18" s="98">
        <v>6.7290000000000001</v>
      </c>
      <c r="I18" s="98">
        <v>3.1974</v>
      </c>
      <c r="J18" s="98">
        <v>4.1666999999999996</v>
      </c>
      <c r="K18" s="99">
        <v>2.6027</v>
      </c>
      <c r="L18" s="99">
        <v>0.77500000000000002</v>
      </c>
      <c r="M18" s="100"/>
      <c r="N18" s="101"/>
      <c r="O18" s="102">
        <v>2.6027</v>
      </c>
    </row>
    <row r="19" spans="1:15" x14ac:dyDescent="0.25">
      <c r="A19" s="95">
        <v>560041</v>
      </c>
      <c r="B19" s="108" t="s">
        <v>25</v>
      </c>
      <c r="C19" s="97">
        <v>542</v>
      </c>
      <c r="D19" s="97">
        <v>153866</v>
      </c>
      <c r="E19" s="97">
        <v>354</v>
      </c>
      <c r="F19" s="97">
        <v>19512</v>
      </c>
      <c r="G19" s="98">
        <v>1.5309999999999999</v>
      </c>
      <c r="H19" s="98">
        <v>7.8860000000000001</v>
      </c>
      <c r="I19" s="98">
        <v>1.5876999999999999</v>
      </c>
      <c r="J19" s="98">
        <v>4.9730999999999996</v>
      </c>
      <c r="K19" s="99">
        <v>2.86E-2</v>
      </c>
      <c r="L19" s="99">
        <v>4.8834999999999997</v>
      </c>
      <c r="M19" s="100"/>
      <c r="N19" s="101"/>
      <c r="O19" s="102">
        <v>4.9120999999999997</v>
      </c>
    </row>
    <row r="20" spans="1:15" x14ac:dyDescent="0.25">
      <c r="A20" s="95">
        <v>560043</v>
      </c>
      <c r="B20" s="108" t="s">
        <v>26</v>
      </c>
      <c r="C20" s="97">
        <v>64415</v>
      </c>
      <c r="D20" s="97">
        <v>41793</v>
      </c>
      <c r="E20" s="97">
        <v>20666</v>
      </c>
      <c r="F20" s="97">
        <v>5157</v>
      </c>
      <c r="G20" s="98">
        <v>3.117</v>
      </c>
      <c r="H20" s="98">
        <v>8.1039999999999992</v>
      </c>
      <c r="I20" s="98">
        <v>4.0758999999999999</v>
      </c>
      <c r="J20" s="98">
        <v>5</v>
      </c>
      <c r="K20" s="99">
        <v>3.2606999999999999</v>
      </c>
      <c r="L20" s="99">
        <v>1</v>
      </c>
      <c r="M20" s="100"/>
      <c r="N20" s="101"/>
      <c r="O20" s="102">
        <v>4.2606999999999999</v>
      </c>
    </row>
    <row r="21" spans="1:15" x14ac:dyDescent="0.25">
      <c r="A21" s="95">
        <v>560045</v>
      </c>
      <c r="B21" s="108" t="s">
        <v>27</v>
      </c>
      <c r="C21" s="97">
        <v>68025</v>
      </c>
      <c r="D21" s="97">
        <v>59581</v>
      </c>
      <c r="E21" s="97">
        <v>20436</v>
      </c>
      <c r="F21" s="97">
        <v>6022</v>
      </c>
      <c r="G21" s="98">
        <v>3.3290000000000002</v>
      </c>
      <c r="H21" s="98">
        <v>9.8940000000000001</v>
      </c>
      <c r="I21" s="98">
        <v>4.4085000000000001</v>
      </c>
      <c r="J21" s="98">
        <v>5</v>
      </c>
      <c r="K21" s="99">
        <v>3.4034</v>
      </c>
      <c r="L21" s="99">
        <v>1.1399999999999999</v>
      </c>
      <c r="M21" s="100">
        <v>1</v>
      </c>
      <c r="N21" s="101"/>
      <c r="O21" s="102">
        <v>1.1399999999999999</v>
      </c>
    </row>
    <row r="22" spans="1:15" x14ac:dyDescent="0.25">
      <c r="A22" s="95">
        <v>560047</v>
      </c>
      <c r="B22" s="108" t="s">
        <v>28</v>
      </c>
      <c r="C22" s="97">
        <v>95094</v>
      </c>
      <c r="D22" s="97">
        <v>66142</v>
      </c>
      <c r="E22" s="97">
        <v>29204</v>
      </c>
      <c r="F22" s="97">
        <v>8311</v>
      </c>
      <c r="G22" s="98">
        <v>3.2559999999999998</v>
      </c>
      <c r="H22" s="98">
        <v>7.9580000000000002</v>
      </c>
      <c r="I22" s="98">
        <v>4.2939999999999996</v>
      </c>
      <c r="J22" s="98">
        <v>5</v>
      </c>
      <c r="K22" s="99">
        <v>3.3407</v>
      </c>
      <c r="L22" s="99">
        <v>1.1100000000000001</v>
      </c>
      <c r="M22" s="100"/>
      <c r="N22" s="101"/>
      <c r="O22" s="102">
        <v>4.4507000000000003</v>
      </c>
    </row>
    <row r="23" spans="1:15" x14ac:dyDescent="0.25">
      <c r="A23" s="95">
        <v>560052</v>
      </c>
      <c r="B23" s="108" t="s">
        <v>30</v>
      </c>
      <c r="C23" s="97">
        <v>73217</v>
      </c>
      <c r="D23" s="97">
        <v>35609</v>
      </c>
      <c r="E23" s="97">
        <v>17359</v>
      </c>
      <c r="F23" s="97">
        <v>5419</v>
      </c>
      <c r="G23" s="98">
        <v>4.218</v>
      </c>
      <c r="H23" s="98">
        <v>6.5709999999999997</v>
      </c>
      <c r="I23" s="98">
        <v>5</v>
      </c>
      <c r="J23" s="98">
        <v>4.0566000000000004</v>
      </c>
      <c r="K23" s="99">
        <v>3.81</v>
      </c>
      <c r="L23" s="99">
        <v>0.96550000000000002</v>
      </c>
      <c r="M23" s="100"/>
      <c r="N23" s="101"/>
      <c r="O23" s="102">
        <v>4.7755000000000001</v>
      </c>
    </row>
    <row r="24" spans="1:15" x14ac:dyDescent="0.25">
      <c r="A24" s="95">
        <v>560053</v>
      </c>
      <c r="B24" s="108" t="s">
        <v>31</v>
      </c>
      <c r="C24" s="97">
        <v>41535</v>
      </c>
      <c r="D24" s="97">
        <v>27906</v>
      </c>
      <c r="E24" s="97">
        <v>15545</v>
      </c>
      <c r="F24" s="97">
        <v>4327</v>
      </c>
      <c r="G24" s="98">
        <v>2.6720000000000002</v>
      </c>
      <c r="H24" s="98">
        <v>6.4489999999999998</v>
      </c>
      <c r="I24" s="98">
        <v>3.3778000000000001</v>
      </c>
      <c r="J24" s="98">
        <v>3.9716</v>
      </c>
      <c r="K24" s="99">
        <v>2.6414</v>
      </c>
      <c r="L24" s="99">
        <v>0.86580000000000001</v>
      </c>
      <c r="M24" s="100">
        <v>1</v>
      </c>
      <c r="N24" s="101"/>
      <c r="O24" s="102">
        <v>0.86580000000000001</v>
      </c>
    </row>
    <row r="25" spans="1:15" x14ac:dyDescent="0.25">
      <c r="A25" s="95">
        <v>560054</v>
      </c>
      <c r="B25" s="108" t="s">
        <v>32</v>
      </c>
      <c r="C25" s="97">
        <v>64112</v>
      </c>
      <c r="D25" s="97">
        <v>64591</v>
      </c>
      <c r="E25" s="97">
        <v>15752</v>
      </c>
      <c r="F25" s="97">
        <v>5308</v>
      </c>
      <c r="G25" s="98">
        <v>4.07</v>
      </c>
      <c r="H25" s="98">
        <v>12.169</v>
      </c>
      <c r="I25" s="98">
        <v>5</v>
      </c>
      <c r="J25" s="98">
        <v>5</v>
      </c>
      <c r="K25" s="99">
        <v>3.74</v>
      </c>
      <c r="L25" s="99">
        <v>1.26</v>
      </c>
      <c r="M25" s="100"/>
      <c r="N25" s="101"/>
      <c r="O25" s="102">
        <v>5</v>
      </c>
    </row>
    <row r="26" spans="1:15" x14ac:dyDescent="0.25">
      <c r="A26" s="95">
        <v>560055</v>
      </c>
      <c r="B26" s="108" t="s">
        <v>33</v>
      </c>
      <c r="C26" s="97">
        <v>19601</v>
      </c>
      <c r="D26" s="97">
        <v>18742</v>
      </c>
      <c r="E26" s="97">
        <v>10878</v>
      </c>
      <c r="F26" s="97">
        <v>2709</v>
      </c>
      <c r="G26" s="98">
        <v>1.802</v>
      </c>
      <c r="H26" s="98">
        <v>6.9180000000000001</v>
      </c>
      <c r="I26" s="98">
        <v>2.0129000000000001</v>
      </c>
      <c r="J26" s="98">
        <v>4.2984999999999998</v>
      </c>
      <c r="K26" s="99">
        <v>1.6123000000000001</v>
      </c>
      <c r="L26" s="99">
        <v>0.85540000000000005</v>
      </c>
      <c r="M26" s="100"/>
      <c r="N26" s="101"/>
      <c r="O26" s="102">
        <v>2.4676999999999998</v>
      </c>
    </row>
    <row r="27" spans="1:15" x14ac:dyDescent="0.25">
      <c r="A27" s="95">
        <v>560056</v>
      </c>
      <c r="B27" s="108" t="s">
        <v>34</v>
      </c>
      <c r="C27" s="97">
        <v>43221</v>
      </c>
      <c r="D27" s="97">
        <v>22813</v>
      </c>
      <c r="E27" s="97">
        <v>15166</v>
      </c>
      <c r="F27" s="97">
        <v>3401</v>
      </c>
      <c r="G27" s="98">
        <v>2.85</v>
      </c>
      <c r="H27" s="98">
        <v>6.7080000000000002</v>
      </c>
      <c r="I27" s="98">
        <v>3.657</v>
      </c>
      <c r="J27" s="98">
        <v>4.1520999999999999</v>
      </c>
      <c r="K27" s="99">
        <v>2.9878</v>
      </c>
      <c r="L27" s="99">
        <v>0.75980000000000003</v>
      </c>
      <c r="M27" s="100"/>
      <c r="N27" s="101"/>
      <c r="O27" s="102">
        <v>3.7475999999999998</v>
      </c>
    </row>
    <row r="28" spans="1:15" x14ac:dyDescent="0.25">
      <c r="A28" s="95">
        <v>560057</v>
      </c>
      <c r="B28" s="108" t="s">
        <v>35</v>
      </c>
      <c r="C28" s="97">
        <v>53341</v>
      </c>
      <c r="D28" s="97">
        <v>33400</v>
      </c>
      <c r="E28" s="97">
        <v>12344</v>
      </c>
      <c r="F28" s="97">
        <v>3281</v>
      </c>
      <c r="G28" s="98">
        <v>4.3209999999999997</v>
      </c>
      <c r="H28" s="98">
        <v>10.18</v>
      </c>
      <c r="I28" s="98">
        <v>5</v>
      </c>
      <c r="J28" s="98">
        <v>5</v>
      </c>
      <c r="K28" s="99">
        <v>3.95</v>
      </c>
      <c r="L28" s="99">
        <v>1.05</v>
      </c>
      <c r="M28" s="100"/>
      <c r="N28" s="101"/>
      <c r="O28" s="102">
        <v>5</v>
      </c>
    </row>
    <row r="29" spans="1:15" x14ac:dyDescent="0.25">
      <c r="A29" s="95">
        <v>560058</v>
      </c>
      <c r="B29" s="108" t="s">
        <v>36</v>
      </c>
      <c r="C29" s="97">
        <v>109760</v>
      </c>
      <c r="D29" s="97">
        <v>77495</v>
      </c>
      <c r="E29" s="97">
        <v>35068</v>
      </c>
      <c r="F29" s="97">
        <v>10020</v>
      </c>
      <c r="G29" s="98">
        <v>3.13</v>
      </c>
      <c r="H29" s="98">
        <v>7.734</v>
      </c>
      <c r="I29" s="98">
        <v>4.0963000000000003</v>
      </c>
      <c r="J29" s="98">
        <v>4.8670999999999998</v>
      </c>
      <c r="K29" s="99">
        <v>3.1869000000000001</v>
      </c>
      <c r="L29" s="99">
        <v>1.0805</v>
      </c>
      <c r="M29" s="100"/>
      <c r="N29" s="101"/>
      <c r="O29" s="102">
        <v>4.2674000000000003</v>
      </c>
    </row>
    <row r="30" spans="1:15" x14ac:dyDescent="0.25">
      <c r="A30" s="95">
        <v>560059</v>
      </c>
      <c r="B30" s="108" t="s">
        <v>37</v>
      </c>
      <c r="C30" s="97">
        <v>35475</v>
      </c>
      <c r="D30" s="97">
        <v>21249</v>
      </c>
      <c r="E30" s="97">
        <v>10756</v>
      </c>
      <c r="F30" s="97">
        <v>2650</v>
      </c>
      <c r="G30" s="98">
        <v>3.298</v>
      </c>
      <c r="H30" s="98">
        <v>8.0180000000000007</v>
      </c>
      <c r="I30" s="98">
        <v>4.3598999999999997</v>
      </c>
      <c r="J30" s="98">
        <v>5</v>
      </c>
      <c r="K30" s="99">
        <v>3.4965999999999999</v>
      </c>
      <c r="L30" s="99">
        <v>0.99</v>
      </c>
      <c r="M30" s="100"/>
      <c r="N30" s="101"/>
      <c r="O30" s="102">
        <v>4.4866000000000001</v>
      </c>
    </row>
    <row r="31" spans="1:15" x14ac:dyDescent="0.25">
      <c r="A31" s="95">
        <v>560060</v>
      </c>
      <c r="B31" s="108" t="s">
        <v>38</v>
      </c>
      <c r="C31" s="97">
        <v>41918</v>
      </c>
      <c r="D31" s="97">
        <v>28703</v>
      </c>
      <c r="E31" s="97">
        <v>11771</v>
      </c>
      <c r="F31" s="97">
        <v>3296</v>
      </c>
      <c r="G31" s="98">
        <v>3.5609999999999999</v>
      </c>
      <c r="H31" s="98">
        <v>8.7080000000000002</v>
      </c>
      <c r="I31" s="98">
        <v>4.7725</v>
      </c>
      <c r="J31" s="98">
        <v>5</v>
      </c>
      <c r="K31" s="99">
        <v>3.7273000000000001</v>
      </c>
      <c r="L31" s="99">
        <v>1.095</v>
      </c>
      <c r="M31" s="100"/>
      <c r="N31" s="101"/>
      <c r="O31" s="102">
        <v>4.8223000000000003</v>
      </c>
    </row>
    <row r="32" spans="1:15" x14ac:dyDescent="0.25">
      <c r="A32" s="95">
        <v>560061</v>
      </c>
      <c r="B32" s="108" t="s">
        <v>39</v>
      </c>
      <c r="C32" s="97">
        <v>51553</v>
      </c>
      <c r="D32" s="97">
        <v>37526</v>
      </c>
      <c r="E32" s="97">
        <v>17853</v>
      </c>
      <c r="F32" s="97">
        <v>5274</v>
      </c>
      <c r="G32" s="98">
        <v>2.8879999999999999</v>
      </c>
      <c r="H32" s="98">
        <v>7.1150000000000002</v>
      </c>
      <c r="I32" s="98">
        <v>3.7166999999999999</v>
      </c>
      <c r="J32" s="98">
        <v>4.4356999999999998</v>
      </c>
      <c r="K32" s="99">
        <v>2.8693</v>
      </c>
      <c r="L32" s="99">
        <v>1.0114000000000001</v>
      </c>
      <c r="M32" s="100"/>
      <c r="N32" s="101"/>
      <c r="O32" s="102">
        <v>3.8805999999999998</v>
      </c>
    </row>
    <row r="33" spans="1:15" x14ac:dyDescent="0.25">
      <c r="A33" s="95">
        <v>560062</v>
      </c>
      <c r="B33" s="108" t="s">
        <v>40</v>
      </c>
      <c r="C33" s="97">
        <v>22907</v>
      </c>
      <c r="D33" s="97">
        <v>18639</v>
      </c>
      <c r="E33" s="97">
        <v>12765</v>
      </c>
      <c r="F33" s="97">
        <v>3402</v>
      </c>
      <c r="G33" s="98">
        <v>1.7949999999999999</v>
      </c>
      <c r="H33" s="98">
        <v>5.4790000000000001</v>
      </c>
      <c r="I33" s="98">
        <v>2.0019</v>
      </c>
      <c r="J33" s="98">
        <v>3.2955999999999999</v>
      </c>
      <c r="K33" s="99">
        <v>1.5814999999999999</v>
      </c>
      <c r="L33" s="99">
        <v>0.69210000000000005</v>
      </c>
      <c r="M33" s="100"/>
      <c r="N33" s="101"/>
      <c r="O33" s="102">
        <v>2.2736000000000001</v>
      </c>
    </row>
    <row r="34" spans="1:15" x14ac:dyDescent="0.25">
      <c r="A34" s="95">
        <v>560063</v>
      </c>
      <c r="B34" s="108" t="s">
        <v>41</v>
      </c>
      <c r="C34" s="97">
        <v>28451</v>
      </c>
      <c r="D34" s="97">
        <v>22657</v>
      </c>
      <c r="E34" s="97">
        <v>13930</v>
      </c>
      <c r="F34" s="97">
        <v>4062</v>
      </c>
      <c r="G34" s="98">
        <v>2.0419999999999998</v>
      </c>
      <c r="H34" s="98">
        <v>5.5780000000000003</v>
      </c>
      <c r="I34" s="98">
        <v>2.3894000000000002</v>
      </c>
      <c r="J34" s="98">
        <v>3.3645999999999998</v>
      </c>
      <c r="K34" s="99">
        <v>1.8493999999999999</v>
      </c>
      <c r="L34" s="99">
        <v>0.76039999999999996</v>
      </c>
      <c r="M34" s="100"/>
      <c r="N34" s="101"/>
      <c r="O34" s="102">
        <v>2.6097999999999999</v>
      </c>
    </row>
    <row r="35" spans="1:15" x14ac:dyDescent="0.25">
      <c r="A35" s="95">
        <v>560064</v>
      </c>
      <c r="B35" s="108" t="s">
        <v>42</v>
      </c>
      <c r="C35" s="97">
        <v>125332</v>
      </c>
      <c r="D35" s="97">
        <v>84317</v>
      </c>
      <c r="E35" s="97">
        <v>30514</v>
      </c>
      <c r="F35" s="97">
        <v>8778</v>
      </c>
      <c r="G35" s="98">
        <v>4.1070000000000002</v>
      </c>
      <c r="H35" s="98">
        <v>9.6050000000000004</v>
      </c>
      <c r="I35" s="98">
        <v>5</v>
      </c>
      <c r="J35" s="98">
        <v>5</v>
      </c>
      <c r="K35" s="99">
        <v>3.8849999999999998</v>
      </c>
      <c r="L35" s="99">
        <v>1.115</v>
      </c>
      <c r="M35" s="100"/>
      <c r="N35" s="101"/>
      <c r="O35" s="102">
        <v>5</v>
      </c>
    </row>
    <row r="36" spans="1:15" x14ac:dyDescent="0.25">
      <c r="A36" s="95">
        <v>560065</v>
      </c>
      <c r="B36" s="108" t="s">
        <v>43</v>
      </c>
      <c r="C36" s="97">
        <v>46307</v>
      </c>
      <c r="D36" s="97">
        <v>25825</v>
      </c>
      <c r="E36" s="97">
        <v>12896</v>
      </c>
      <c r="F36" s="97">
        <v>3105</v>
      </c>
      <c r="G36" s="98">
        <v>3.5910000000000002</v>
      </c>
      <c r="H36" s="98">
        <v>8.3170000000000002</v>
      </c>
      <c r="I36" s="98">
        <v>4.8196000000000003</v>
      </c>
      <c r="J36" s="98">
        <v>5</v>
      </c>
      <c r="K36" s="99">
        <v>3.8845999999999998</v>
      </c>
      <c r="L36" s="99">
        <v>0.97</v>
      </c>
      <c r="M36" s="100"/>
      <c r="N36" s="101"/>
      <c r="O36" s="102">
        <v>4.8545999999999996</v>
      </c>
    </row>
    <row r="37" spans="1:15" x14ac:dyDescent="0.25">
      <c r="A37" s="95">
        <v>560066</v>
      </c>
      <c r="B37" s="108" t="s">
        <v>44</v>
      </c>
      <c r="C37" s="97">
        <v>24195</v>
      </c>
      <c r="D37" s="97">
        <v>13096</v>
      </c>
      <c r="E37" s="97">
        <v>8770</v>
      </c>
      <c r="F37" s="97">
        <v>2185</v>
      </c>
      <c r="G37" s="98">
        <v>2.7589999999999999</v>
      </c>
      <c r="H37" s="98">
        <v>5.9939999999999998</v>
      </c>
      <c r="I37" s="98">
        <v>3.5143</v>
      </c>
      <c r="J37" s="98">
        <v>3.6545000000000001</v>
      </c>
      <c r="K37" s="99">
        <v>2.8149000000000002</v>
      </c>
      <c r="L37" s="99">
        <v>0.72729999999999995</v>
      </c>
      <c r="M37" s="100"/>
      <c r="N37" s="101"/>
      <c r="O37" s="102">
        <v>3.5421999999999998</v>
      </c>
    </row>
    <row r="38" spans="1:15" x14ac:dyDescent="0.25">
      <c r="A38" s="95">
        <v>560067</v>
      </c>
      <c r="B38" s="108" t="s">
        <v>45</v>
      </c>
      <c r="C38" s="97">
        <v>50731</v>
      </c>
      <c r="D38" s="97">
        <v>49479</v>
      </c>
      <c r="E38" s="97">
        <v>21746</v>
      </c>
      <c r="F38" s="97">
        <v>6754</v>
      </c>
      <c r="G38" s="98">
        <v>2.3330000000000002</v>
      </c>
      <c r="H38" s="98">
        <v>7.3259999999999996</v>
      </c>
      <c r="I38" s="98">
        <v>2.8458999999999999</v>
      </c>
      <c r="J38" s="98">
        <v>4.5827999999999998</v>
      </c>
      <c r="K38" s="99">
        <v>2.1714000000000002</v>
      </c>
      <c r="L38" s="99">
        <v>1.0861000000000001</v>
      </c>
      <c r="M38" s="100"/>
      <c r="N38" s="101"/>
      <c r="O38" s="102">
        <v>3.2576000000000001</v>
      </c>
    </row>
    <row r="39" spans="1:15" x14ac:dyDescent="0.25">
      <c r="A39" s="95">
        <v>560068</v>
      </c>
      <c r="B39" s="108" t="s">
        <v>46</v>
      </c>
      <c r="C39" s="97">
        <v>69964</v>
      </c>
      <c r="D39" s="97">
        <v>49480</v>
      </c>
      <c r="E39" s="97">
        <v>25344</v>
      </c>
      <c r="F39" s="97">
        <v>7496</v>
      </c>
      <c r="G39" s="98">
        <v>2.7610000000000001</v>
      </c>
      <c r="H39" s="98">
        <v>6.601</v>
      </c>
      <c r="I39" s="98">
        <v>3.5173999999999999</v>
      </c>
      <c r="J39" s="98">
        <v>4.0774999999999997</v>
      </c>
      <c r="K39" s="99">
        <v>2.7153999999999998</v>
      </c>
      <c r="L39" s="99">
        <v>0.92969999999999997</v>
      </c>
      <c r="M39" s="100"/>
      <c r="N39" s="101"/>
      <c r="O39" s="102">
        <v>3.6450999999999998</v>
      </c>
    </row>
    <row r="40" spans="1:15" x14ac:dyDescent="0.25">
      <c r="A40" s="95">
        <v>560069</v>
      </c>
      <c r="B40" s="108" t="s">
        <v>47</v>
      </c>
      <c r="C40" s="97">
        <v>86488</v>
      </c>
      <c r="D40" s="97">
        <v>34190</v>
      </c>
      <c r="E40" s="97">
        <v>15482</v>
      </c>
      <c r="F40" s="97">
        <v>4364</v>
      </c>
      <c r="G40" s="98">
        <v>5.5860000000000003</v>
      </c>
      <c r="H40" s="98">
        <v>7.835</v>
      </c>
      <c r="I40" s="98">
        <v>5</v>
      </c>
      <c r="J40" s="98">
        <v>4.9375</v>
      </c>
      <c r="K40" s="99">
        <v>3.9</v>
      </c>
      <c r="L40" s="99">
        <v>1.0863</v>
      </c>
      <c r="M40" s="100"/>
      <c r="N40" s="101"/>
      <c r="O40" s="102">
        <v>4.9863</v>
      </c>
    </row>
    <row r="41" spans="1:15" x14ac:dyDescent="0.25">
      <c r="A41" s="95">
        <v>560070</v>
      </c>
      <c r="B41" s="108" t="s">
        <v>48</v>
      </c>
      <c r="C41" s="97">
        <v>235035</v>
      </c>
      <c r="D41" s="97">
        <v>152213</v>
      </c>
      <c r="E41" s="97">
        <v>59769</v>
      </c>
      <c r="F41" s="97">
        <v>19515</v>
      </c>
      <c r="G41" s="98">
        <v>3.9319999999999999</v>
      </c>
      <c r="H41" s="98">
        <v>7.8</v>
      </c>
      <c r="I41" s="98">
        <v>5</v>
      </c>
      <c r="J41" s="98">
        <v>4.9131</v>
      </c>
      <c r="K41" s="99">
        <v>3.77</v>
      </c>
      <c r="L41" s="99">
        <v>1.2085999999999999</v>
      </c>
      <c r="M41" s="100"/>
      <c r="N41" s="101"/>
      <c r="O41" s="102">
        <v>4.9786000000000001</v>
      </c>
    </row>
    <row r="42" spans="1:15" x14ac:dyDescent="0.25">
      <c r="A42" s="95">
        <v>560071</v>
      </c>
      <c r="B42" s="108" t="s">
        <v>49</v>
      </c>
      <c r="C42" s="97">
        <v>62305</v>
      </c>
      <c r="D42" s="97">
        <v>44840</v>
      </c>
      <c r="E42" s="97">
        <v>17986</v>
      </c>
      <c r="F42" s="97">
        <v>5974</v>
      </c>
      <c r="G42" s="98">
        <v>3.464</v>
      </c>
      <c r="H42" s="98">
        <v>7.5060000000000002</v>
      </c>
      <c r="I42" s="98">
        <v>4.6203000000000003</v>
      </c>
      <c r="J42" s="98">
        <v>4.7081999999999997</v>
      </c>
      <c r="K42" s="99">
        <v>3.4699</v>
      </c>
      <c r="L42" s="99">
        <v>1.1722999999999999</v>
      </c>
      <c r="M42" s="100">
        <v>1</v>
      </c>
      <c r="N42" s="101"/>
      <c r="O42" s="102">
        <v>1.1722999999999999</v>
      </c>
    </row>
    <row r="43" spans="1:15" x14ac:dyDescent="0.25">
      <c r="A43" s="95">
        <v>560072</v>
      </c>
      <c r="B43" s="108" t="s">
        <v>50</v>
      </c>
      <c r="C43" s="97">
        <v>64338</v>
      </c>
      <c r="D43" s="97">
        <v>48871</v>
      </c>
      <c r="E43" s="97">
        <v>19322</v>
      </c>
      <c r="F43" s="97">
        <v>5158</v>
      </c>
      <c r="G43" s="98">
        <v>3.33</v>
      </c>
      <c r="H43" s="98">
        <v>9.4749999999999996</v>
      </c>
      <c r="I43" s="98">
        <v>4.4100999999999999</v>
      </c>
      <c r="J43" s="98">
        <v>5</v>
      </c>
      <c r="K43" s="99">
        <v>3.4796</v>
      </c>
      <c r="L43" s="99">
        <v>1.0549999999999999</v>
      </c>
      <c r="M43" s="100"/>
      <c r="N43" s="101"/>
      <c r="O43" s="102">
        <v>4.5346000000000002</v>
      </c>
    </row>
    <row r="44" spans="1:15" x14ac:dyDescent="0.25">
      <c r="A44" s="95">
        <v>560073</v>
      </c>
      <c r="B44" s="108" t="s">
        <v>51</v>
      </c>
      <c r="C44" s="97">
        <v>49829</v>
      </c>
      <c r="D44" s="97">
        <v>20465</v>
      </c>
      <c r="E44" s="97">
        <v>10957</v>
      </c>
      <c r="F44" s="97">
        <v>2186</v>
      </c>
      <c r="G44" s="98">
        <v>4.548</v>
      </c>
      <c r="H44" s="98">
        <v>9.3620000000000001</v>
      </c>
      <c r="I44" s="98">
        <v>5</v>
      </c>
      <c r="J44" s="98">
        <v>5</v>
      </c>
      <c r="K44" s="99">
        <v>4.17</v>
      </c>
      <c r="L44" s="99">
        <v>0.83</v>
      </c>
      <c r="M44" s="100"/>
      <c r="N44" s="101"/>
      <c r="O44" s="102">
        <v>5</v>
      </c>
    </row>
    <row r="45" spans="1:15" x14ac:dyDescent="0.25">
      <c r="A45" s="95">
        <v>560074</v>
      </c>
      <c r="B45" s="108" t="s">
        <v>52</v>
      </c>
      <c r="C45" s="97">
        <v>65715</v>
      </c>
      <c r="D45" s="97">
        <v>45446</v>
      </c>
      <c r="E45" s="97">
        <v>18023</v>
      </c>
      <c r="F45" s="97">
        <v>5814</v>
      </c>
      <c r="G45" s="98">
        <v>3.6459999999999999</v>
      </c>
      <c r="H45" s="98">
        <v>7.8170000000000002</v>
      </c>
      <c r="I45" s="98">
        <v>4.9058999999999999</v>
      </c>
      <c r="J45" s="98">
        <v>4.9249999999999998</v>
      </c>
      <c r="K45" s="99">
        <v>3.7088000000000001</v>
      </c>
      <c r="L45" s="99">
        <v>1.2017</v>
      </c>
      <c r="M45" s="100">
        <v>1</v>
      </c>
      <c r="N45" s="101"/>
      <c r="O45" s="102">
        <v>1.2017</v>
      </c>
    </row>
    <row r="46" spans="1:15" x14ac:dyDescent="0.25">
      <c r="A46" s="95">
        <v>560075</v>
      </c>
      <c r="B46" s="108" t="s">
        <v>53</v>
      </c>
      <c r="C46" s="97">
        <v>103388</v>
      </c>
      <c r="D46" s="97">
        <v>51040</v>
      </c>
      <c r="E46" s="97">
        <v>29352</v>
      </c>
      <c r="F46" s="97">
        <v>8778</v>
      </c>
      <c r="G46" s="98">
        <v>3.5219999999999998</v>
      </c>
      <c r="H46" s="98">
        <v>5.8150000000000004</v>
      </c>
      <c r="I46" s="98">
        <v>4.7112999999999996</v>
      </c>
      <c r="J46" s="98">
        <v>3.5297999999999998</v>
      </c>
      <c r="K46" s="99">
        <v>3.6276999999999999</v>
      </c>
      <c r="L46" s="99">
        <v>0.81179999999999997</v>
      </c>
      <c r="M46" s="100"/>
      <c r="N46" s="101"/>
      <c r="O46" s="102">
        <v>4.4396000000000004</v>
      </c>
    </row>
    <row r="47" spans="1:15" x14ac:dyDescent="0.25">
      <c r="A47" s="95">
        <v>560076</v>
      </c>
      <c r="B47" s="108" t="s">
        <v>54</v>
      </c>
      <c r="C47" s="97">
        <v>24205</v>
      </c>
      <c r="D47" s="97">
        <v>16078</v>
      </c>
      <c r="E47" s="97">
        <v>8762</v>
      </c>
      <c r="F47" s="97">
        <v>2318</v>
      </c>
      <c r="G47" s="98">
        <v>2.762</v>
      </c>
      <c r="H47" s="98">
        <v>6.9359999999999999</v>
      </c>
      <c r="I47" s="98">
        <v>3.5190000000000001</v>
      </c>
      <c r="J47" s="98">
        <v>4.3109999999999999</v>
      </c>
      <c r="K47" s="99">
        <v>2.7835000000000001</v>
      </c>
      <c r="L47" s="99">
        <v>0.90100000000000002</v>
      </c>
      <c r="M47" s="100"/>
      <c r="N47" s="101"/>
      <c r="O47" s="102">
        <v>3.6844999999999999</v>
      </c>
    </row>
    <row r="48" spans="1:15" x14ac:dyDescent="0.25">
      <c r="A48" s="95">
        <v>560077</v>
      </c>
      <c r="B48" s="108" t="s">
        <v>55</v>
      </c>
      <c r="C48" s="97">
        <v>28335</v>
      </c>
      <c r="D48" s="97">
        <v>18115</v>
      </c>
      <c r="E48" s="97">
        <v>10559</v>
      </c>
      <c r="F48" s="97">
        <v>2085</v>
      </c>
      <c r="G48" s="98">
        <v>2.6829999999999998</v>
      </c>
      <c r="H48" s="98">
        <v>8.6880000000000006</v>
      </c>
      <c r="I48" s="98">
        <v>3.395</v>
      </c>
      <c r="J48" s="98">
        <v>5</v>
      </c>
      <c r="K48" s="99">
        <v>2.8349000000000002</v>
      </c>
      <c r="L48" s="99">
        <v>0.82499999999999996</v>
      </c>
      <c r="M48" s="100"/>
      <c r="N48" s="101"/>
      <c r="O48" s="102">
        <v>3.6598999999999999</v>
      </c>
    </row>
    <row r="49" spans="1:15" x14ac:dyDescent="0.25">
      <c r="A49" s="95">
        <v>560078</v>
      </c>
      <c r="B49" s="108" t="s">
        <v>56</v>
      </c>
      <c r="C49" s="97">
        <v>87191</v>
      </c>
      <c r="D49" s="97">
        <v>67871</v>
      </c>
      <c r="E49" s="97">
        <v>34255</v>
      </c>
      <c r="F49" s="97">
        <v>11830</v>
      </c>
      <c r="G49" s="98">
        <v>2.5449999999999999</v>
      </c>
      <c r="H49" s="98">
        <v>5.7370000000000001</v>
      </c>
      <c r="I49" s="98">
        <v>3.1785000000000001</v>
      </c>
      <c r="J49" s="98">
        <v>3.4754</v>
      </c>
      <c r="K49" s="99">
        <v>2.3616999999999999</v>
      </c>
      <c r="L49" s="99">
        <v>0.89319999999999999</v>
      </c>
      <c r="M49" s="100"/>
      <c r="N49" s="101"/>
      <c r="O49" s="102">
        <v>3.2547999999999999</v>
      </c>
    </row>
    <row r="50" spans="1:15" x14ac:dyDescent="0.25">
      <c r="A50" s="95">
        <v>560079</v>
      </c>
      <c r="B50" s="108" t="s">
        <v>57</v>
      </c>
      <c r="C50" s="97">
        <v>172080</v>
      </c>
      <c r="D50" s="97">
        <v>86364</v>
      </c>
      <c r="E50" s="97">
        <v>32938</v>
      </c>
      <c r="F50" s="97">
        <v>9615</v>
      </c>
      <c r="G50" s="98">
        <v>5.2240000000000002</v>
      </c>
      <c r="H50" s="98">
        <v>8.9819999999999993</v>
      </c>
      <c r="I50" s="98">
        <v>5</v>
      </c>
      <c r="J50" s="98">
        <v>5</v>
      </c>
      <c r="K50" s="99">
        <v>3.87</v>
      </c>
      <c r="L50" s="99">
        <v>1.1299999999999999</v>
      </c>
      <c r="M50" s="100"/>
      <c r="N50" s="101"/>
      <c r="O50" s="102">
        <v>5</v>
      </c>
    </row>
    <row r="51" spans="1:15" x14ac:dyDescent="0.25">
      <c r="A51" s="95">
        <v>560080</v>
      </c>
      <c r="B51" s="108" t="s">
        <v>58</v>
      </c>
      <c r="C51" s="97">
        <v>37541</v>
      </c>
      <c r="D51" s="97">
        <v>35549</v>
      </c>
      <c r="E51" s="97">
        <v>17467</v>
      </c>
      <c r="F51" s="97">
        <v>5254</v>
      </c>
      <c r="G51" s="98">
        <v>2.149</v>
      </c>
      <c r="H51" s="98">
        <v>6.766</v>
      </c>
      <c r="I51" s="98">
        <v>2.5573000000000001</v>
      </c>
      <c r="J51" s="98">
        <v>4.1924999999999999</v>
      </c>
      <c r="K51" s="99">
        <v>1.9664999999999999</v>
      </c>
      <c r="L51" s="99">
        <v>0.96850000000000003</v>
      </c>
      <c r="M51" s="100"/>
      <c r="N51" s="101"/>
      <c r="O51" s="102">
        <v>2.9350000000000001</v>
      </c>
    </row>
    <row r="52" spans="1:15" x14ac:dyDescent="0.25">
      <c r="A52" s="95">
        <v>560081</v>
      </c>
      <c r="B52" s="108" t="s">
        <v>59</v>
      </c>
      <c r="C52" s="97">
        <v>51586</v>
      </c>
      <c r="D52" s="97">
        <v>50589</v>
      </c>
      <c r="E52" s="97">
        <v>19799</v>
      </c>
      <c r="F52" s="97">
        <v>6825</v>
      </c>
      <c r="G52" s="98">
        <v>2.605</v>
      </c>
      <c r="H52" s="98">
        <v>7.4119999999999999</v>
      </c>
      <c r="I52" s="98">
        <v>3.2726999999999999</v>
      </c>
      <c r="J52" s="98">
        <v>4.6426999999999996</v>
      </c>
      <c r="K52" s="99">
        <v>2.4348999999999998</v>
      </c>
      <c r="L52" s="99">
        <v>1.1884999999999999</v>
      </c>
      <c r="M52" s="100">
        <v>1</v>
      </c>
      <c r="N52" s="101"/>
      <c r="O52" s="102">
        <v>1.1884999999999999</v>
      </c>
    </row>
    <row r="53" spans="1:15" x14ac:dyDescent="0.25">
      <c r="A53" s="95">
        <v>560082</v>
      </c>
      <c r="B53" s="108" t="s">
        <v>60</v>
      </c>
      <c r="C53" s="97">
        <v>46796</v>
      </c>
      <c r="D53" s="97">
        <v>27808</v>
      </c>
      <c r="E53" s="97">
        <v>15250</v>
      </c>
      <c r="F53" s="97">
        <v>3874</v>
      </c>
      <c r="G53" s="98">
        <v>3.069</v>
      </c>
      <c r="H53" s="98">
        <v>7.1779999999999999</v>
      </c>
      <c r="I53" s="98">
        <v>4.0006000000000004</v>
      </c>
      <c r="J53" s="98">
        <v>4.4797000000000002</v>
      </c>
      <c r="K53" s="99">
        <v>3.1884999999999999</v>
      </c>
      <c r="L53" s="99">
        <v>0.90939999999999999</v>
      </c>
      <c r="M53" s="100"/>
      <c r="N53" s="101"/>
      <c r="O53" s="102">
        <v>4.0979000000000001</v>
      </c>
    </row>
    <row r="54" spans="1:15" x14ac:dyDescent="0.25">
      <c r="A54" s="95">
        <v>560083</v>
      </c>
      <c r="B54" s="108" t="s">
        <v>61</v>
      </c>
      <c r="C54" s="97">
        <v>46445</v>
      </c>
      <c r="D54" s="97">
        <v>28611</v>
      </c>
      <c r="E54" s="97">
        <v>13960</v>
      </c>
      <c r="F54" s="97">
        <v>3320</v>
      </c>
      <c r="G54" s="98">
        <v>3.327</v>
      </c>
      <c r="H54" s="98">
        <v>8.6180000000000003</v>
      </c>
      <c r="I54" s="98">
        <v>4.4054000000000002</v>
      </c>
      <c r="J54" s="98">
        <v>5</v>
      </c>
      <c r="K54" s="99">
        <v>3.5596000000000001</v>
      </c>
      <c r="L54" s="99">
        <v>0.96</v>
      </c>
      <c r="M54" s="100"/>
      <c r="N54" s="101"/>
      <c r="O54" s="102">
        <v>4.5195999999999996</v>
      </c>
    </row>
    <row r="55" spans="1:15" x14ac:dyDescent="0.25">
      <c r="A55" s="95">
        <v>560084</v>
      </c>
      <c r="B55" s="108" t="s">
        <v>62</v>
      </c>
      <c r="C55" s="97">
        <v>44312</v>
      </c>
      <c r="D55" s="97">
        <v>36151</v>
      </c>
      <c r="E55" s="97">
        <v>20209</v>
      </c>
      <c r="F55" s="97">
        <v>6523</v>
      </c>
      <c r="G55" s="98">
        <v>2.1930000000000001</v>
      </c>
      <c r="H55" s="98">
        <v>5.5419999999999998</v>
      </c>
      <c r="I55" s="98">
        <v>2.6263000000000001</v>
      </c>
      <c r="J55" s="98">
        <v>3.3395000000000001</v>
      </c>
      <c r="K55" s="99">
        <v>1.9855</v>
      </c>
      <c r="L55" s="99">
        <v>0.81479999999999997</v>
      </c>
      <c r="M55" s="100"/>
      <c r="N55" s="101"/>
      <c r="O55" s="102">
        <v>2.8003</v>
      </c>
    </row>
    <row r="56" spans="1:15" ht="26.25" x14ac:dyDescent="0.25">
      <c r="A56" s="95">
        <v>560085</v>
      </c>
      <c r="B56" s="108" t="s">
        <v>63</v>
      </c>
      <c r="C56" s="97">
        <v>17480</v>
      </c>
      <c r="D56" s="97">
        <v>795</v>
      </c>
      <c r="E56" s="97">
        <v>9206</v>
      </c>
      <c r="F56" s="97">
        <v>159</v>
      </c>
      <c r="G56" s="98">
        <v>1.899</v>
      </c>
      <c r="H56" s="98">
        <v>5</v>
      </c>
      <c r="I56" s="98">
        <v>2.165</v>
      </c>
      <c r="J56" s="98">
        <v>2.9618000000000002</v>
      </c>
      <c r="K56" s="99">
        <v>2.1282000000000001</v>
      </c>
      <c r="L56" s="99">
        <v>5.04E-2</v>
      </c>
      <c r="M56" s="100"/>
      <c r="N56" s="101"/>
      <c r="O56" s="102">
        <v>2.1785999999999999</v>
      </c>
    </row>
    <row r="57" spans="1:15" x14ac:dyDescent="0.25">
      <c r="A57" s="95">
        <v>560086</v>
      </c>
      <c r="B57" s="108" t="s">
        <v>64</v>
      </c>
      <c r="C57" s="97">
        <v>70227</v>
      </c>
      <c r="D57" s="97">
        <v>4227</v>
      </c>
      <c r="E57" s="97">
        <v>17674</v>
      </c>
      <c r="F57" s="97">
        <v>597</v>
      </c>
      <c r="G57" s="98">
        <v>3.9729999999999999</v>
      </c>
      <c r="H57" s="98">
        <v>7.08</v>
      </c>
      <c r="I57" s="98">
        <v>5</v>
      </c>
      <c r="J57" s="98">
        <v>4.4114000000000004</v>
      </c>
      <c r="K57" s="99">
        <v>4.835</v>
      </c>
      <c r="L57" s="99">
        <v>0.14560000000000001</v>
      </c>
      <c r="M57" s="100"/>
      <c r="N57" s="101"/>
      <c r="O57" s="102">
        <v>4.9805999999999999</v>
      </c>
    </row>
    <row r="58" spans="1:15" x14ac:dyDescent="0.25">
      <c r="A58" s="95">
        <v>560087</v>
      </c>
      <c r="B58" s="108" t="s">
        <v>65</v>
      </c>
      <c r="C58" s="97">
        <v>79482</v>
      </c>
      <c r="D58" s="97">
        <v>0</v>
      </c>
      <c r="E58" s="97">
        <v>24717</v>
      </c>
      <c r="F58" s="97">
        <v>2</v>
      </c>
      <c r="G58" s="98">
        <v>3.2160000000000002</v>
      </c>
      <c r="H58" s="98">
        <v>0</v>
      </c>
      <c r="I58" s="98">
        <v>4.2313000000000001</v>
      </c>
      <c r="J58" s="98"/>
      <c r="K58" s="99">
        <v>4.2313000000000001</v>
      </c>
      <c r="L58" s="99">
        <v>0</v>
      </c>
      <c r="M58" s="100"/>
      <c r="N58" s="101"/>
      <c r="O58" s="102">
        <v>4.2313000000000001</v>
      </c>
    </row>
    <row r="59" spans="1:15" ht="26.25" x14ac:dyDescent="0.25">
      <c r="A59" s="95">
        <v>560088</v>
      </c>
      <c r="B59" s="108" t="s">
        <v>66</v>
      </c>
      <c r="C59" s="97">
        <v>14184</v>
      </c>
      <c r="D59" s="97">
        <v>2</v>
      </c>
      <c r="E59" s="97">
        <v>5967</v>
      </c>
      <c r="F59" s="97">
        <v>0</v>
      </c>
      <c r="G59" s="98">
        <v>2.3769999999999998</v>
      </c>
      <c r="H59" s="98">
        <v>0</v>
      </c>
      <c r="I59" s="98">
        <v>2.915</v>
      </c>
      <c r="J59" s="98"/>
      <c r="K59" s="99">
        <v>2.915</v>
      </c>
      <c r="L59" s="99">
        <v>0</v>
      </c>
      <c r="M59" s="100"/>
      <c r="N59" s="101"/>
      <c r="O59" s="102">
        <v>2.915</v>
      </c>
    </row>
    <row r="60" spans="1:15" ht="26.25" x14ac:dyDescent="0.25">
      <c r="A60" s="95">
        <v>560089</v>
      </c>
      <c r="B60" s="108" t="s">
        <v>67</v>
      </c>
      <c r="C60" s="97">
        <v>21245</v>
      </c>
      <c r="D60" s="97">
        <v>0</v>
      </c>
      <c r="E60" s="97">
        <v>3973</v>
      </c>
      <c r="F60" s="97">
        <v>0</v>
      </c>
      <c r="G60" s="98">
        <v>5.3470000000000004</v>
      </c>
      <c r="H60" s="98">
        <v>0</v>
      </c>
      <c r="I60" s="98">
        <v>5</v>
      </c>
      <c r="J60" s="98"/>
      <c r="K60" s="99">
        <v>5</v>
      </c>
      <c r="L60" s="99">
        <v>0</v>
      </c>
      <c r="M60" s="100"/>
      <c r="N60" s="101"/>
      <c r="O60" s="102">
        <v>5</v>
      </c>
    </row>
    <row r="61" spans="1:15" ht="26.25" x14ac:dyDescent="0.25">
      <c r="A61" s="95">
        <v>560096</v>
      </c>
      <c r="B61" s="108" t="s">
        <v>68</v>
      </c>
      <c r="C61" s="97">
        <v>216</v>
      </c>
      <c r="D61" s="97">
        <v>12</v>
      </c>
      <c r="E61" s="97">
        <v>416</v>
      </c>
      <c r="F61" s="97">
        <v>3</v>
      </c>
      <c r="G61" s="98">
        <v>0.51900000000000002</v>
      </c>
      <c r="H61" s="98">
        <v>4</v>
      </c>
      <c r="I61" s="98">
        <v>0</v>
      </c>
      <c r="J61" s="98">
        <v>2.2648999999999999</v>
      </c>
      <c r="K61" s="99">
        <v>0</v>
      </c>
      <c r="L61" s="99">
        <v>1.5900000000000001E-2</v>
      </c>
      <c r="M61" s="100"/>
      <c r="N61" s="101"/>
      <c r="O61" s="102">
        <v>1.5900000000000001E-2</v>
      </c>
    </row>
    <row r="62" spans="1:15" x14ac:dyDescent="0.25">
      <c r="A62" s="95">
        <v>560098</v>
      </c>
      <c r="B62" s="108" t="s">
        <v>69</v>
      </c>
      <c r="C62" s="97">
        <v>5417</v>
      </c>
      <c r="D62" s="97">
        <v>0</v>
      </c>
      <c r="E62" s="97">
        <v>6620</v>
      </c>
      <c r="F62" s="97">
        <v>1</v>
      </c>
      <c r="G62" s="98">
        <v>0.81799999999999995</v>
      </c>
      <c r="H62" s="98">
        <v>0</v>
      </c>
      <c r="I62" s="98">
        <v>0.46910000000000002</v>
      </c>
      <c r="J62" s="98"/>
      <c r="K62" s="99">
        <v>0.46910000000000002</v>
      </c>
      <c r="L62" s="99">
        <v>0</v>
      </c>
      <c r="M62" s="100"/>
      <c r="N62" s="101"/>
      <c r="O62" s="102">
        <v>0.46910000000000002</v>
      </c>
    </row>
    <row r="63" spans="1:15" ht="26.25" x14ac:dyDescent="0.25">
      <c r="A63" s="95">
        <v>560099</v>
      </c>
      <c r="B63" s="108" t="s">
        <v>70</v>
      </c>
      <c r="C63" s="97">
        <v>1265</v>
      </c>
      <c r="D63" s="97">
        <v>135</v>
      </c>
      <c r="E63" s="97">
        <v>2133</v>
      </c>
      <c r="F63" s="97">
        <v>85</v>
      </c>
      <c r="G63" s="98">
        <v>0.59299999999999997</v>
      </c>
      <c r="H63" s="98">
        <v>1.5880000000000001</v>
      </c>
      <c r="I63" s="98">
        <v>0.11609999999999999</v>
      </c>
      <c r="J63" s="98">
        <v>0.58399999999999996</v>
      </c>
      <c r="K63" s="99">
        <v>0.11169999999999999</v>
      </c>
      <c r="L63" s="99">
        <v>2.2200000000000001E-2</v>
      </c>
      <c r="M63" s="100"/>
      <c r="N63" s="101"/>
      <c r="O63" s="102">
        <v>0.13389999999999999</v>
      </c>
    </row>
    <row r="64" spans="1:15" x14ac:dyDescent="0.25">
      <c r="A64" s="95">
        <v>560205</v>
      </c>
      <c r="B64" s="108" t="s">
        <v>71</v>
      </c>
      <c r="C64" s="97">
        <v>38</v>
      </c>
      <c r="D64" s="97">
        <v>183</v>
      </c>
      <c r="E64" s="97">
        <v>20</v>
      </c>
      <c r="F64" s="97">
        <v>26</v>
      </c>
      <c r="G64" s="98">
        <v>1.9</v>
      </c>
      <c r="H64" s="98">
        <v>7.0380000000000003</v>
      </c>
      <c r="I64" s="98">
        <v>2.1665999999999999</v>
      </c>
      <c r="J64" s="98">
        <v>4.3821000000000003</v>
      </c>
      <c r="K64" s="99">
        <v>0.9425</v>
      </c>
      <c r="L64" s="99">
        <v>2.4759000000000002</v>
      </c>
      <c r="M64" s="100"/>
      <c r="N64" s="101"/>
      <c r="O64" s="102">
        <v>3.4184000000000001</v>
      </c>
    </row>
    <row r="65" spans="1:15" ht="26.25" x14ac:dyDescent="0.25">
      <c r="A65" s="95">
        <v>560206</v>
      </c>
      <c r="B65" s="108" t="s">
        <v>24</v>
      </c>
      <c r="C65" s="97">
        <v>239327</v>
      </c>
      <c r="D65" s="97">
        <v>54</v>
      </c>
      <c r="E65" s="97">
        <v>72597</v>
      </c>
      <c r="F65" s="97">
        <v>17</v>
      </c>
      <c r="G65" s="98">
        <v>3.2970000000000002</v>
      </c>
      <c r="H65" s="98">
        <v>3.1760000000000002</v>
      </c>
      <c r="I65" s="98">
        <v>4.3582999999999998</v>
      </c>
      <c r="J65" s="98">
        <v>1.6907000000000001</v>
      </c>
      <c r="K65" s="99">
        <v>4.3582999999999998</v>
      </c>
      <c r="L65" s="99">
        <v>0</v>
      </c>
      <c r="M65" s="100"/>
      <c r="N65" s="101"/>
      <c r="O65" s="102">
        <v>4.3582999999999998</v>
      </c>
    </row>
    <row r="66" spans="1:15" ht="26.25" x14ac:dyDescent="0.25">
      <c r="A66" s="95">
        <v>560214</v>
      </c>
      <c r="B66" s="108" t="s">
        <v>29</v>
      </c>
      <c r="C66" s="97">
        <v>294727</v>
      </c>
      <c r="D66" s="97">
        <v>213931</v>
      </c>
      <c r="E66" s="97">
        <v>81958</v>
      </c>
      <c r="F66" s="97">
        <v>26503</v>
      </c>
      <c r="G66" s="98">
        <v>3.5960000000000001</v>
      </c>
      <c r="H66" s="98">
        <v>8.0719999999999992</v>
      </c>
      <c r="I66" s="98">
        <v>4.8273999999999999</v>
      </c>
      <c r="J66" s="98">
        <v>5</v>
      </c>
      <c r="K66" s="99">
        <v>3.6495000000000002</v>
      </c>
      <c r="L66" s="99">
        <v>1.22</v>
      </c>
      <c r="M66" s="100">
        <v>1</v>
      </c>
      <c r="N66" s="101"/>
      <c r="O66" s="102">
        <v>1.22</v>
      </c>
    </row>
    <row r="67" spans="1:15" x14ac:dyDescent="0.25">
      <c r="A67" s="95"/>
      <c r="B67" s="108" t="s">
        <v>205</v>
      </c>
      <c r="C67" s="97">
        <f>SUM(C6:C66)</f>
        <v>5096534</v>
      </c>
      <c r="D67" s="97">
        <f t="shared" ref="D67:F67" si="0">SUM(D6:D66)</f>
        <v>3549188</v>
      </c>
      <c r="E67" s="97">
        <f t="shared" si="0"/>
        <v>1494829</v>
      </c>
      <c r="F67" s="97">
        <f t="shared" si="0"/>
        <v>433508</v>
      </c>
      <c r="G67" s="103">
        <v>3.4094000000000002</v>
      </c>
      <c r="H67" s="103">
        <v>8.1870999999999992</v>
      </c>
      <c r="I67" s="94"/>
      <c r="J67" s="98"/>
      <c r="K67" s="104"/>
      <c r="L67" s="104"/>
      <c r="M67" s="104"/>
      <c r="N67" s="104"/>
      <c r="O67" s="104"/>
    </row>
  </sheetData>
  <mergeCells count="11">
    <mergeCell ref="K4:L4"/>
    <mergeCell ref="M4:N4"/>
    <mergeCell ref="K1:O1"/>
    <mergeCell ref="A2:O2"/>
    <mergeCell ref="A4:A5"/>
    <mergeCell ref="B4:B5"/>
    <mergeCell ref="C4:D4"/>
    <mergeCell ref="E4:F4"/>
    <mergeCell ref="G4:H4"/>
    <mergeCell ref="I4:J4"/>
    <mergeCell ref="A3:O3"/>
  </mergeCells>
  <pageMargins left="0.7" right="0.7" top="0.75" bottom="0.75" header="0.3" footer="0.3"/>
  <pageSetup paperSize="9" scale="7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topLeftCell="A4" zoomScaleNormal="100" zoomScaleSheetLayoutView="100" workbookViewId="0">
      <selection activeCell="E10" sqref="E10"/>
    </sheetView>
  </sheetViews>
  <sheetFormatPr defaultRowHeight="15" x14ac:dyDescent="0.25"/>
  <cols>
    <col min="1" max="1" width="28.85546875" customWidth="1"/>
    <col min="2" max="2" width="14.42578125" customWidth="1"/>
    <col min="3" max="3" width="23.42578125" customWidth="1"/>
  </cols>
  <sheetData>
    <row r="1" spans="1:3" ht="54" customHeight="1" x14ac:dyDescent="0.25">
      <c r="A1" s="18"/>
      <c r="C1" s="76" t="s">
        <v>327</v>
      </c>
    </row>
    <row r="2" spans="1:3" ht="76.5" customHeight="1" x14ac:dyDescent="0.25">
      <c r="A2" s="301" t="s">
        <v>326</v>
      </c>
      <c r="B2" s="301"/>
      <c r="C2" s="301"/>
    </row>
    <row r="3" spans="1:3" ht="21.75" customHeight="1" x14ac:dyDescent="0.25">
      <c r="A3" s="282"/>
      <c r="B3" s="302" t="s">
        <v>162</v>
      </c>
      <c r="C3" s="302"/>
    </row>
    <row r="4" spans="1:3" x14ac:dyDescent="0.25">
      <c r="A4" s="282"/>
      <c r="B4" s="30" t="s">
        <v>163</v>
      </c>
      <c r="C4" s="30" t="s">
        <v>170</v>
      </c>
    </row>
    <row r="5" spans="1:3" ht="24" customHeight="1" x14ac:dyDescent="0.25">
      <c r="A5" s="303" t="s">
        <v>328</v>
      </c>
      <c r="B5" s="304"/>
      <c r="C5" s="305"/>
    </row>
    <row r="6" spans="1:3" ht="15.75" x14ac:dyDescent="0.25">
      <c r="A6" s="31" t="s">
        <v>180</v>
      </c>
      <c r="B6" s="32">
        <f>B7+B8+B9+B10</f>
        <v>289</v>
      </c>
      <c r="C6" s="33">
        <f>C7+C8+C9+C10</f>
        <v>5949000</v>
      </c>
    </row>
    <row r="7" spans="1:3" x14ac:dyDescent="0.25">
      <c r="A7" s="34" t="s">
        <v>171</v>
      </c>
      <c r="B7" s="35">
        <v>77</v>
      </c>
      <c r="C7" s="36">
        <v>1562251</v>
      </c>
    </row>
    <row r="8" spans="1:3" x14ac:dyDescent="0.25">
      <c r="A8" s="34" t="s">
        <v>172</v>
      </c>
      <c r="B8" s="35">
        <v>77</v>
      </c>
      <c r="C8" s="36">
        <v>1562251</v>
      </c>
    </row>
    <row r="9" spans="1:3" x14ac:dyDescent="0.25">
      <c r="A9" s="34" t="s">
        <v>173</v>
      </c>
      <c r="B9" s="35">
        <v>77</v>
      </c>
      <c r="C9" s="36">
        <v>1577675</v>
      </c>
    </row>
    <row r="10" spans="1:3" x14ac:dyDescent="0.25">
      <c r="A10" s="34" t="s">
        <v>177</v>
      </c>
      <c r="B10" s="35">
        <v>58</v>
      </c>
      <c r="C10" s="36">
        <v>1246823</v>
      </c>
    </row>
    <row r="11" spans="1:3" x14ac:dyDescent="0.25">
      <c r="A11" s="37" t="s">
        <v>174</v>
      </c>
      <c r="B11" s="38">
        <v>16</v>
      </c>
      <c r="C11" s="39">
        <v>359519</v>
      </c>
    </row>
    <row r="12" spans="1:3" x14ac:dyDescent="0.25">
      <c r="A12" s="37" t="s">
        <v>175</v>
      </c>
      <c r="B12" s="38">
        <v>2</v>
      </c>
      <c r="C12" s="39">
        <v>36240</v>
      </c>
    </row>
    <row r="13" spans="1:3" x14ac:dyDescent="0.25">
      <c r="A13" s="37" t="s">
        <v>9</v>
      </c>
      <c r="B13" s="38">
        <v>3</v>
      </c>
      <c r="C13" s="39">
        <v>92973</v>
      </c>
    </row>
    <row r="14" spans="1:3" x14ac:dyDescent="0.25">
      <c r="A14" s="37" t="s">
        <v>7</v>
      </c>
      <c r="B14" s="38">
        <v>37</v>
      </c>
      <c r="C14" s="39">
        <v>758091</v>
      </c>
    </row>
    <row r="15" spans="1:3" ht="15.75" x14ac:dyDescent="0.25">
      <c r="A15" s="31" t="s">
        <v>323</v>
      </c>
      <c r="B15" s="32">
        <f>B16+B17+B18+B19</f>
        <v>5030</v>
      </c>
      <c r="C15" s="33">
        <f>C16+C17+C18+C19</f>
        <v>48644000</v>
      </c>
    </row>
    <row r="16" spans="1:3" x14ac:dyDescent="0.25">
      <c r="A16" s="34" t="s">
        <v>171</v>
      </c>
      <c r="B16" s="35">
        <v>1250</v>
      </c>
      <c r="C16" s="36">
        <v>12086001</v>
      </c>
    </row>
    <row r="17" spans="1:3" x14ac:dyDescent="0.25">
      <c r="A17" s="34" t="s">
        <v>172</v>
      </c>
      <c r="B17" s="35">
        <v>1416</v>
      </c>
      <c r="C17" s="36">
        <v>12900726</v>
      </c>
    </row>
    <row r="18" spans="1:3" x14ac:dyDescent="0.25">
      <c r="A18" s="34" t="s">
        <v>173</v>
      </c>
      <c r="B18" s="35">
        <v>1084</v>
      </c>
      <c r="C18" s="36">
        <v>11271276</v>
      </c>
    </row>
    <row r="19" spans="1:3" x14ac:dyDescent="0.25">
      <c r="A19" s="34" t="s">
        <v>177</v>
      </c>
      <c r="B19" s="35">
        <v>1280</v>
      </c>
      <c r="C19" s="36">
        <v>12385997</v>
      </c>
    </row>
    <row r="20" spans="1:3" x14ac:dyDescent="0.25">
      <c r="A20" s="37" t="s">
        <v>174</v>
      </c>
      <c r="B20" s="38">
        <v>813</v>
      </c>
      <c r="C20" s="39">
        <v>7860857</v>
      </c>
    </row>
    <row r="21" spans="1:3" x14ac:dyDescent="0.25">
      <c r="A21" s="37" t="s">
        <v>175</v>
      </c>
      <c r="B21" s="38">
        <v>88</v>
      </c>
      <c r="C21" s="39">
        <v>844771</v>
      </c>
    </row>
    <row r="22" spans="1:3" x14ac:dyDescent="0.25">
      <c r="A22" s="37" t="s">
        <v>176</v>
      </c>
      <c r="B22" s="38">
        <v>79</v>
      </c>
      <c r="C22" s="39">
        <v>762236</v>
      </c>
    </row>
    <row r="23" spans="1:3" x14ac:dyDescent="0.25">
      <c r="A23" s="37" t="s">
        <v>9</v>
      </c>
      <c r="B23" s="38">
        <v>115</v>
      </c>
      <c r="C23" s="39">
        <v>1109718</v>
      </c>
    </row>
    <row r="24" spans="1:3" x14ac:dyDescent="0.25">
      <c r="A24" s="37" t="s">
        <v>7</v>
      </c>
      <c r="B24" s="38">
        <v>185</v>
      </c>
      <c r="C24" s="39">
        <v>1808415</v>
      </c>
    </row>
  </sheetData>
  <mergeCells count="4">
    <mergeCell ref="A2:C2"/>
    <mergeCell ref="A3:A4"/>
    <mergeCell ref="B3:C3"/>
    <mergeCell ref="A5:C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9"/>
  <sheetViews>
    <sheetView view="pageBreakPreview" zoomScale="118" zoomScaleNormal="100" zoomScaleSheetLayoutView="118" workbookViewId="0">
      <selection activeCell="D1" sqref="D1:G1"/>
    </sheetView>
  </sheetViews>
  <sheetFormatPr defaultRowHeight="12.75" x14ac:dyDescent="0.2"/>
  <cols>
    <col min="1" max="1" width="34.7109375" style="20" customWidth="1"/>
    <col min="2" max="2" width="8.140625" style="20" customWidth="1"/>
    <col min="3" max="3" width="15.28515625" style="20" customWidth="1"/>
    <col min="4" max="4" width="11.140625" style="20" customWidth="1"/>
    <col min="5" max="5" width="12" style="20" customWidth="1"/>
    <col min="6" max="6" width="11.7109375" style="20" customWidth="1"/>
    <col min="7" max="7" width="16.140625" style="20" customWidth="1"/>
    <col min="8" max="8" width="4.42578125" style="20" customWidth="1"/>
    <col min="9" max="10" width="9.140625" style="20"/>
    <col min="11" max="11" width="9.140625" style="20" bestFit="1" customWidth="1"/>
    <col min="12" max="16384" width="9.140625" style="20"/>
  </cols>
  <sheetData>
    <row r="1" spans="1:253" ht="36.75" customHeight="1" x14ac:dyDescent="0.2">
      <c r="A1" s="18"/>
      <c r="B1" s="18"/>
      <c r="C1" s="18"/>
      <c r="D1" s="288" t="s">
        <v>325</v>
      </c>
      <c r="E1" s="288"/>
      <c r="F1" s="288"/>
      <c r="G1" s="288"/>
      <c r="H1" s="19"/>
      <c r="I1" s="19"/>
    </row>
    <row r="2" spans="1:253" ht="66" customHeight="1" x14ac:dyDescent="0.2">
      <c r="A2" s="301" t="s">
        <v>324</v>
      </c>
      <c r="B2" s="301"/>
      <c r="C2" s="301"/>
      <c r="D2" s="301"/>
      <c r="E2" s="301"/>
      <c r="F2" s="301"/>
      <c r="G2" s="301"/>
      <c r="H2" s="21"/>
    </row>
    <row r="3" spans="1:253" ht="31.5" customHeight="1" x14ac:dyDescent="0.2">
      <c r="A3" s="282" t="s">
        <v>158</v>
      </c>
      <c r="B3" s="282" t="s">
        <v>160</v>
      </c>
      <c r="C3" s="282"/>
      <c r="D3" s="282" t="s">
        <v>161</v>
      </c>
      <c r="E3" s="282"/>
      <c r="F3" s="282" t="s">
        <v>162</v>
      </c>
      <c r="G3" s="28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</row>
    <row r="4" spans="1:253" ht="15.75" x14ac:dyDescent="0.2">
      <c r="A4" s="282"/>
      <c r="B4" s="75" t="s">
        <v>163</v>
      </c>
      <c r="C4" s="75" t="s">
        <v>164</v>
      </c>
      <c r="D4" s="74" t="s">
        <v>163</v>
      </c>
      <c r="E4" s="75" t="s">
        <v>164</v>
      </c>
      <c r="F4" s="74" t="s">
        <v>163</v>
      </c>
      <c r="G4" s="75" t="s">
        <v>164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</row>
    <row r="5" spans="1:253" ht="15.75" x14ac:dyDescent="0.2">
      <c r="A5" s="303" t="s">
        <v>322</v>
      </c>
      <c r="B5" s="304"/>
      <c r="C5" s="304"/>
      <c r="D5" s="304"/>
      <c r="E5" s="304"/>
      <c r="F5" s="304"/>
      <c r="G5" s="305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</row>
    <row r="6" spans="1:253" ht="18" x14ac:dyDescent="0.25">
      <c r="A6" s="137" t="s">
        <v>166</v>
      </c>
      <c r="B6" s="25">
        <v>302</v>
      </c>
      <c r="C6" s="25">
        <v>6249000</v>
      </c>
      <c r="D6" s="25">
        <v>-13</v>
      </c>
      <c r="E6" s="25">
        <v>-300000</v>
      </c>
      <c r="F6" s="25">
        <f>B6+D6</f>
        <v>289</v>
      </c>
      <c r="G6" s="25">
        <f>C6+E6</f>
        <v>5949000</v>
      </c>
      <c r="K6" s="26"/>
    </row>
    <row r="7" spans="1:253" ht="18" x14ac:dyDescent="0.25">
      <c r="A7" s="138" t="s">
        <v>323</v>
      </c>
      <c r="B7" s="25">
        <v>5000</v>
      </c>
      <c r="C7" s="25">
        <v>48344000</v>
      </c>
      <c r="D7" s="25">
        <v>30</v>
      </c>
      <c r="E7" s="25">
        <v>300000</v>
      </c>
      <c r="F7" s="25">
        <f>B7+D7</f>
        <v>5030</v>
      </c>
      <c r="G7" s="25">
        <f>C7+E7</f>
        <v>48644000</v>
      </c>
      <c r="K7" s="26"/>
    </row>
    <row r="8" spans="1:253" ht="15.75" x14ac:dyDescent="0.25">
      <c r="A8" s="27" t="s">
        <v>79</v>
      </c>
      <c r="B8" s="29"/>
      <c r="C8" s="29"/>
      <c r="D8" s="25">
        <f>D6+D7</f>
        <v>17</v>
      </c>
      <c r="E8" s="25">
        <f>E6+E7</f>
        <v>0</v>
      </c>
      <c r="F8" s="29"/>
      <c r="G8" s="29"/>
    </row>
    <row r="9" spans="1:253" x14ac:dyDescent="0.2">
      <c r="A9" s="22"/>
    </row>
  </sheetData>
  <mergeCells count="7">
    <mergeCell ref="A5:G5"/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view="pageBreakPreview" topLeftCell="A10" zoomScale="87" zoomScaleNormal="100" zoomScaleSheetLayoutView="87" workbookViewId="0">
      <selection activeCell="A21" sqref="A21"/>
    </sheetView>
  </sheetViews>
  <sheetFormatPr defaultRowHeight="15" x14ac:dyDescent="0.25"/>
  <cols>
    <col min="1" max="1" width="43.140625" customWidth="1"/>
    <col min="2" max="2" width="18.85546875" customWidth="1"/>
    <col min="3" max="3" width="26.85546875" style="157" customWidth="1"/>
  </cols>
  <sheetData>
    <row r="1" spans="1:9" ht="33.75" customHeight="1" x14ac:dyDescent="0.25">
      <c r="A1" s="18"/>
      <c r="B1" s="280" t="s">
        <v>191</v>
      </c>
      <c r="C1" s="280"/>
    </row>
    <row r="2" spans="1:9" ht="78" customHeight="1" x14ac:dyDescent="0.25">
      <c r="A2" s="309" t="s">
        <v>380</v>
      </c>
      <c r="B2" s="309"/>
      <c r="C2" s="309"/>
      <c r="D2" s="67"/>
      <c r="E2" s="67"/>
      <c r="F2" s="67"/>
      <c r="G2" s="67"/>
      <c r="H2" s="270"/>
      <c r="I2" s="270"/>
    </row>
    <row r="3" spans="1:9" ht="24.75" customHeight="1" x14ac:dyDescent="0.25">
      <c r="A3" s="282"/>
      <c r="B3" s="282" t="s">
        <v>162</v>
      </c>
      <c r="C3" s="282"/>
    </row>
    <row r="4" spans="1:9" ht="15.75" x14ac:dyDescent="0.25">
      <c r="A4" s="282"/>
      <c r="B4" s="24" t="s">
        <v>163</v>
      </c>
      <c r="C4" s="229" t="s">
        <v>170</v>
      </c>
    </row>
    <row r="5" spans="1:9" ht="15.75" x14ac:dyDescent="0.25">
      <c r="A5" s="277" t="s">
        <v>332</v>
      </c>
      <c r="B5" s="310"/>
      <c r="C5" s="311"/>
    </row>
    <row r="6" spans="1:9" ht="15.75" x14ac:dyDescent="0.25">
      <c r="A6" s="71" t="s">
        <v>333</v>
      </c>
      <c r="B6" s="32">
        <v>7</v>
      </c>
      <c r="C6" s="33">
        <v>1099150.92</v>
      </c>
    </row>
    <row r="7" spans="1:9" ht="15.75" x14ac:dyDescent="0.25">
      <c r="A7" s="228" t="s">
        <v>171</v>
      </c>
      <c r="B7" s="69">
        <v>2</v>
      </c>
      <c r="C7" s="70">
        <v>314043.12</v>
      </c>
    </row>
    <row r="8" spans="1:9" ht="15.75" x14ac:dyDescent="0.25">
      <c r="A8" s="228" t="s">
        <v>172</v>
      </c>
      <c r="B8" s="69">
        <v>2</v>
      </c>
      <c r="C8" s="70">
        <v>314043.12</v>
      </c>
    </row>
    <row r="9" spans="1:9" ht="15.75" x14ac:dyDescent="0.25">
      <c r="A9" s="228" t="s">
        <v>173</v>
      </c>
      <c r="B9" s="69">
        <v>1</v>
      </c>
      <c r="C9" s="70">
        <v>157021.56</v>
      </c>
    </row>
    <row r="10" spans="1:9" ht="15.75" x14ac:dyDescent="0.25">
      <c r="A10" s="228" t="s">
        <v>177</v>
      </c>
      <c r="B10" s="69">
        <v>2</v>
      </c>
      <c r="C10" s="70">
        <v>314043.12</v>
      </c>
    </row>
    <row r="11" spans="1:9" ht="15.75" x14ac:dyDescent="0.25">
      <c r="A11" s="68" t="s">
        <v>174</v>
      </c>
      <c r="B11" s="29">
        <v>1</v>
      </c>
      <c r="C11" s="72">
        <v>157021.56</v>
      </c>
    </row>
    <row r="12" spans="1:9" ht="15.75" x14ac:dyDescent="0.25">
      <c r="A12" s="68" t="s">
        <v>9</v>
      </c>
      <c r="B12" s="29">
        <v>1</v>
      </c>
      <c r="C12" s="72">
        <v>157021.56</v>
      </c>
    </row>
    <row r="13" spans="1:9" ht="15.75" x14ac:dyDescent="0.25">
      <c r="A13" s="232" t="s">
        <v>363</v>
      </c>
      <c r="B13" s="69">
        <v>0</v>
      </c>
      <c r="C13" s="70">
        <v>0</v>
      </c>
    </row>
    <row r="14" spans="1:9" ht="21" customHeight="1" x14ac:dyDescent="0.25">
      <c r="A14" s="312" t="s">
        <v>350</v>
      </c>
      <c r="B14" s="313"/>
      <c r="C14" s="314"/>
    </row>
    <row r="15" spans="1:9" ht="15.75" x14ac:dyDescent="0.25">
      <c r="A15" s="71" t="s">
        <v>189</v>
      </c>
      <c r="B15" s="69">
        <v>115</v>
      </c>
      <c r="C15" s="70">
        <v>27055914.300000001</v>
      </c>
    </row>
    <row r="16" spans="1:9" ht="15.75" x14ac:dyDescent="0.25">
      <c r="A16" s="228" t="s">
        <v>171</v>
      </c>
      <c r="B16" s="69">
        <v>10</v>
      </c>
      <c r="C16" s="70">
        <v>2352688.2000000002</v>
      </c>
    </row>
    <row r="17" spans="1:3" ht="15.75" x14ac:dyDescent="0.25">
      <c r="A17" s="68" t="s">
        <v>174</v>
      </c>
      <c r="B17" s="29">
        <v>4</v>
      </c>
      <c r="C17" s="72">
        <v>941075.28</v>
      </c>
    </row>
    <row r="18" spans="1:3" ht="15.75" x14ac:dyDescent="0.25">
      <c r="A18" s="68" t="s">
        <v>176</v>
      </c>
      <c r="B18" s="29">
        <v>1</v>
      </c>
      <c r="C18" s="72">
        <v>235268.82</v>
      </c>
    </row>
    <row r="19" spans="1:3" ht="15.75" x14ac:dyDescent="0.25">
      <c r="A19" s="68" t="s">
        <v>9</v>
      </c>
      <c r="B19" s="29">
        <v>1</v>
      </c>
      <c r="C19" s="72">
        <v>235268.82</v>
      </c>
    </row>
    <row r="20" spans="1:3" ht="15.75" x14ac:dyDescent="0.25">
      <c r="A20" s="68" t="s">
        <v>7</v>
      </c>
      <c r="B20" s="29">
        <v>4</v>
      </c>
      <c r="C20" s="72">
        <v>941075.28</v>
      </c>
    </row>
    <row r="21" spans="1:3" ht="15.75" x14ac:dyDescent="0.25">
      <c r="A21" s="228" t="s">
        <v>172</v>
      </c>
      <c r="B21" s="69">
        <v>35</v>
      </c>
      <c r="C21" s="70">
        <v>8234408.7000000002</v>
      </c>
    </row>
    <row r="22" spans="1:3" ht="15.75" x14ac:dyDescent="0.25">
      <c r="A22" s="228" t="s">
        <v>173</v>
      </c>
      <c r="B22" s="69">
        <v>35</v>
      </c>
      <c r="C22" s="70">
        <v>8234408.7000000002</v>
      </c>
    </row>
    <row r="23" spans="1:3" ht="15.75" x14ac:dyDescent="0.25">
      <c r="A23" s="228" t="s">
        <v>177</v>
      </c>
      <c r="B23" s="69">
        <v>35</v>
      </c>
      <c r="C23" s="70">
        <v>8234408.7000000002</v>
      </c>
    </row>
    <row r="24" spans="1:3" ht="20.25" customHeight="1" x14ac:dyDescent="0.25">
      <c r="A24" s="312" t="s">
        <v>351</v>
      </c>
      <c r="B24" s="313"/>
      <c r="C24" s="314"/>
    </row>
    <row r="25" spans="1:3" ht="20.25" customHeight="1" x14ac:dyDescent="0.25">
      <c r="A25" s="71" t="s">
        <v>190</v>
      </c>
      <c r="B25" s="230">
        <v>77</v>
      </c>
      <c r="C25" s="231">
        <v>26491522.75</v>
      </c>
    </row>
    <row r="26" spans="1:3" ht="15.75" x14ac:dyDescent="0.25">
      <c r="A26" s="228" t="s">
        <v>171</v>
      </c>
      <c r="B26" s="69">
        <v>17</v>
      </c>
      <c r="C26" s="70">
        <v>5848777.75</v>
      </c>
    </row>
    <row r="27" spans="1:3" ht="15.75" x14ac:dyDescent="0.25">
      <c r="A27" s="228" t="s">
        <v>172</v>
      </c>
      <c r="B27" s="69">
        <v>23</v>
      </c>
      <c r="C27" s="70">
        <v>7913052.25</v>
      </c>
    </row>
    <row r="28" spans="1:3" ht="15.75" x14ac:dyDescent="0.25">
      <c r="A28" s="228" t="s">
        <v>173</v>
      </c>
      <c r="B28" s="69">
        <v>23</v>
      </c>
      <c r="C28" s="70">
        <v>7913052.25</v>
      </c>
    </row>
    <row r="29" spans="1:3" ht="15.75" x14ac:dyDescent="0.25">
      <c r="A29" s="68" t="s">
        <v>174</v>
      </c>
      <c r="B29" s="29">
        <v>5</v>
      </c>
      <c r="C29" s="72">
        <v>1720228.75</v>
      </c>
    </row>
    <row r="30" spans="1:3" ht="15.75" x14ac:dyDescent="0.25">
      <c r="A30" s="68" t="s">
        <v>175</v>
      </c>
      <c r="B30" s="29">
        <v>4</v>
      </c>
      <c r="C30" s="72">
        <v>1376183</v>
      </c>
    </row>
    <row r="31" spans="1:3" ht="15.75" x14ac:dyDescent="0.25">
      <c r="A31" s="68" t="s">
        <v>176</v>
      </c>
      <c r="B31" s="29">
        <v>5</v>
      </c>
      <c r="C31" s="72">
        <v>1720228.75</v>
      </c>
    </row>
    <row r="32" spans="1:3" ht="15.75" x14ac:dyDescent="0.25">
      <c r="A32" s="68" t="s">
        <v>9</v>
      </c>
      <c r="B32" s="29">
        <v>4</v>
      </c>
      <c r="C32" s="72">
        <v>1376183</v>
      </c>
    </row>
    <row r="33" spans="1:3" ht="15.75" x14ac:dyDescent="0.25">
      <c r="A33" s="68" t="s">
        <v>7</v>
      </c>
      <c r="B33" s="29">
        <v>5</v>
      </c>
      <c r="C33" s="72">
        <v>1720228.75</v>
      </c>
    </row>
    <row r="34" spans="1:3" ht="15.75" x14ac:dyDescent="0.25">
      <c r="A34" s="228" t="s">
        <v>177</v>
      </c>
      <c r="B34" s="69">
        <v>14</v>
      </c>
      <c r="C34" s="70">
        <v>4816640.5</v>
      </c>
    </row>
    <row r="35" spans="1:3" ht="15.75" x14ac:dyDescent="0.25">
      <c r="A35" s="277" t="s">
        <v>188</v>
      </c>
      <c r="B35" s="310"/>
      <c r="C35" s="311"/>
    </row>
    <row r="36" spans="1:3" ht="15.75" x14ac:dyDescent="0.25">
      <c r="A36" s="71" t="s">
        <v>189</v>
      </c>
      <c r="B36" s="32">
        <v>122</v>
      </c>
      <c r="C36" s="33">
        <v>28702796.039999999</v>
      </c>
    </row>
    <row r="37" spans="1:3" ht="15.75" x14ac:dyDescent="0.25">
      <c r="A37" s="228" t="s">
        <v>171</v>
      </c>
      <c r="B37" s="69">
        <v>27</v>
      </c>
      <c r="C37" s="70">
        <v>6352258.1399999997</v>
      </c>
    </row>
    <row r="38" spans="1:3" ht="15.75" x14ac:dyDescent="0.25">
      <c r="A38" s="228" t="s">
        <v>172</v>
      </c>
      <c r="B38" s="69">
        <v>37</v>
      </c>
      <c r="C38" s="70">
        <v>8704946.3399999999</v>
      </c>
    </row>
    <row r="39" spans="1:3" ht="15.75" x14ac:dyDescent="0.25">
      <c r="A39" s="228" t="s">
        <v>173</v>
      </c>
      <c r="B39" s="69">
        <v>31</v>
      </c>
      <c r="C39" s="70">
        <v>7293333.4199999999</v>
      </c>
    </row>
    <row r="40" spans="1:3" ht="15.75" x14ac:dyDescent="0.25">
      <c r="A40" s="68" t="s">
        <v>174</v>
      </c>
      <c r="B40" s="29">
        <v>9</v>
      </c>
      <c r="C40" s="72">
        <v>2117419.38</v>
      </c>
    </row>
    <row r="41" spans="1:3" ht="15.75" x14ac:dyDescent="0.25">
      <c r="A41" s="68" t="s">
        <v>175</v>
      </c>
      <c r="B41" s="29">
        <v>9</v>
      </c>
      <c r="C41" s="72">
        <v>2117419.38</v>
      </c>
    </row>
    <row r="42" spans="1:3" ht="15.75" x14ac:dyDescent="0.25">
      <c r="A42" s="68" t="s">
        <v>176</v>
      </c>
      <c r="B42" s="29">
        <v>2</v>
      </c>
      <c r="C42" s="72">
        <v>470537.64</v>
      </c>
    </row>
    <row r="43" spans="1:3" ht="15.75" x14ac:dyDescent="0.25">
      <c r="A43" s="68" t="s">
        <v>9</v>
      </c>
      <c r="B43" s="29">
        <v>5</v>
      </c>
      <c r="C43" s="72">
        <v>1176344.1000000001</v>
      </c>
    </row>
    <row r="44" spans="1:3" ht="15.75" x14ac:dyDescent="0.25">
      <c r="A44" s="68" t="s">
        <v>7</v>
      </c>
      <c r="B44" s="29">
        <v>6</v>
      </c>
      <c r="C44" s="72">
        <v>1411612.92</v>
      </c>
    </row>
    <row r="45" spans="1:3" ht="15.75" x14ac:dyDescent="0.25">
      <c r="A45" s="228" t="s">
        <v>177</v>
      </c>
      <c r="B45" s="69">
        <v>27</v>
      </c>
      <c r="C45" s="70">
        <v>6352258.1399999997</v>
      </c>
    </row>
    <row r="46" spans="1:3" ht="15.75" x14ac:dyDescent="0.25">
      <c r="A46" s="71" t="s">
        <v>190</v>
      </c>
      <c r="B46" s="32">
        <v>50</v>
      </c>
      <c r="C46" s="33">
        <v>17202287.5</v>
      </c>
    </row>
    <row r="47" spans="1:3" ht="15.75" x14ac:dyDescent="0.25">
      <c r="A47" s="228" t="s">
        <v>171</v>
      </c>
      <c r="B47" s="69">
        <v>9</v>
      </c>
      <c r="C47" s="70">
        <v>3096411.75</v>
      </c>
    </row>
    <row r="48" spans="1:3" ht="15.75" x14ac:dyDescent="0.25">
      <c r="A48" s="228" t="s">
        <v>172</v>
      </c>
      <c r="B48" s="69">
        <v>14</v>
      </c>
      <c r="C48" s="70">
        <v>4816640.5</v>
      </c>
    </row>
    <row r="49" spans="1:3" ht="15.75" x14ac:dyDescent="0.25">
      <c r="A49" s="228" t="s">
        <v>173</v>
      </c>
      <c r="B49" s="69">
        <v>12</v>
      </c>
      <c r="C49" s="70">
        <v>4128549</v>
      </c>
    </row>
    <row r="50" spans="1:3" ht="15.75" x14ac:dyDescent="0.25">
      <c r="A50" s="73" t="s">
        <v>174</v>
      </c>
      <c r="B50" s="29">
        <v>2</v>
      </c>
      <c r="C50" s="72">
        <v>688091.5</v>
      </c>
    </row>
    <row r="51" spans="1:3" ht="15.75" x14ac:dyDescent="0.25">
      <c r="A51" s="73" t="s">
        <v>175</v>
      </c>
      <c r="B51" s="29">
        <v>4</v>
      </c>
      <c r="C51" s="72">
        <v>1376183</v>
      </c>
    </row>
    <row r="52" spans="1:3" ht="15.75" x14ac:dyDescent="0.25">
      <c r="A52" s="73" t="s">
        <v>176</v>
      </c>
      <c r="B52" s="29">
        <v>2</v>
      </c>
      <c r="C52" s="72">
        <v>688091.5</v>
      </c>
    </row>
    <row r="53" spans="1:3" ht="15.75" x14ac:dyDescent="0.25">
      <c r="A53" s="73" t="s">
        <v>9</v>
      </c>
      <c r="B53" s="29">
        <v>1</v>
      </c>
      <c r="C53" s="72">
        <v>344045.75</v>
      </c>
    </row>
    <row r="54" spans="1:3" ht="15.75" x14ac:dyDescent="0.25">
      <c r="A54" s="73" t="s">
        <v>7</v>
      </c>
      <c r="B54" s="29">
        <v>3</v>
      </c>
      <c r="C54" s="72">
        <v>1032137.25</v>
      </c>
    </row>
    <row r="55" spans="1:3" ht="15.75" x14ac:dyDescent="0.25">
      <c r="A55" s="228" t="s">
        <v>177</v>
      </c>
      <c r="B55" s="69">
        <v>15</v>
      </c>
      <c r="C55" s="70">
        <v>5160686.25</v>
      </c>
    </row>
    <row r="56" spans="1:3" ht="20.25" customHeight="1" x14ac:dyDescent="0.25">
      <c r="A56" s="315" t="s">
        <v>353</v>
      </c>
      <c r="B56" s="316"/>
      <c r="C56" s="317"/>
    </row>
    <row r="57" spans="1:3" ht="15.75" x14ac:dyDescent="0.25">
      <c r="A57" s="232" t="s">
        <v>357</v>
      </c>
      <c r="B57" s="69">
        <v>66</v>
      </c>
      <c r="C57" s="70">
        <v>14762576.4</v>
      </c>
    </row>
    <row r="58" spans="1:3" ht="15.75" x14ac:dyDescent="0.25">
      <c r="A58" s="228" t="s">
        <v>171</v>
      </c>
      <c r="B58" s="69">
        <v>10</v>
      </c>
      <c r="C58" s="70">
        <v>2236754</v>
      </c>
    </row>
    <row r="59" spans="1:3" ht="15.75" x14ac:dyDescent="0.25">
      <c r="A59" s="73" t="s">
        <v>174</v>
      </c>
      <c r="B59" s="29">
        <v>1</v>
      </c>
      <c r="C59" s="72">
        <v>223675.4</v>
      </c>
    </row>
    <row r="60" spans="1:3" ht="15.75" x14ac:dyDescent="0.25">
      <c r="A60" s="73" t="s">
        <v>175</v>
      </c>
      <c r="B60" s="29">
        <v>4</v>
      </c>
      <c r="C60" s="72">
        <v>894701.6</v>
      </c>
    </row>
    <row r="61" spans="1:3" ht="15.75" x14ac:dyDescent="0.25">
      <c r="A61" s="73" t="s">
        <v>176</v>
      </c>
      <c r="B61" s="29">
        <v>3</v>
      </c>
      <c r="C61" s="72">
        <v>671026.19999999995</v>
      </c>
    </row>
    <row r="62" spans="1:3" ht="15.75" x14ac:dyDescent="0.25">
      <c r="A62" s="73" t="s">
        <v>9</v>
      </c>
      <c r="B62" s="29">
        <v>1</v>
      </c>
      <c r="C62" s="72">
        <v>223675.4</v>
      </c>
    </row>
    <row r="63" spans="1:3" ht="15.75" x14ac:dyDescent="0.25">
      <c r="A63" s="73" t="s">
        <v>7</v>
      </c>
      <c r="B63" s="29">
        <v>1</v>
      </c>
      <c r="C63" s="72">
        <v>223675.4</v>
      </c>
    </row>
    <row r="64" spans="1:3" ht="15.75" x14ac:dyDescent="0.25">
      <c r="A64" s="228" t="s">
        <v>172</v>
      </c>
      <c r="B64" s="69">
        <v>19</v>
      </c>
      <c r="C64" s="70">
        <v>4249832.5999999996</v>
      </c>
    </row>
    <row r="65" spans="1:3" ht="15.75" x14ac:dyDescent="0.25">
      <c r="A65" s="228" t="s">
        <v>173</v>
      </c>
      <c r="B65" s="69">
        <v>19</v>
      </c>
      <c r="C65" s="70">
        <v>4249832.5999999996</v>
      </c>
    </row>
    <row r="66" spans="1:3" ht="15.75" x14ac:dyDescent="0.25">
      <c r="A66" s="228" t="s">
        <v>177</v>
      </c>
      <c r="B66" s="69">
        <v>18</v>
      </c>
      <c r="C66" s="70">
        <v>4026157.2</v>
      </c>
    </row>
    <row r="67" spans="1:3" ht="15.75" x14ac:dyDescent="0.25">
      <c r="A67" s="232" t="s">
        <v>358</v>
      </c>
      <c r="B67" s="69">
        <v>37</v>
      </c>
      <c r="C67" s="70">
        <v>7386276.7000000002</v>
      </c>
    </row>
    <row r="68" spans="1:3" ht="15.75" x14ac:dyDescent="0.25">
      <c r="A68" s="228" t="s">
        <v>171</v>
      </c>
      <c r="B68" s="69">
        <v>3</v>
      </c>
      <c r="C68" s="70">
        <v>598887.30000000005</v>
      </c>
    </row>
    <row r="69" spans="1:3" ht="15.75" x14ac:dyDescent="0.25">
      <c r="A69" s="73" t="s">
        <v>174</v>
      </c>
      <c r="B69" s="29">
        <v>1</v>
      </c>
      <c r="C69" s="72">
        <v>199629.1</v>
      </c>
    </row>
    <row r="70" spans="1:3" ht="15.75" x14ac:dyDescent="0.25">
      <c r="A70" s="73" t="s">
        <v>175</v>
      </c>
      <c r="B70" s="29">
        <v>1</v>
      </c>
      <c r="C70" s="72">
        <v>199629.1</v>
      </c>
    </row>
    <row r="71" spans="1:3" ht="15.75" x14ac:dyDescent="0.25">
      <c r="A71" s="73" t="s">
        <v>176</v>
      </c>
      <c r="B71" s="29">
        <v>1</v>
      </c>
      <c r="C71" s="72">
        <v>199629.1</v>
      </c>
    </row>
    <row r="72" spans="1:3" ht="15.75" x14ac:dyDescent="0.25">
      <c r="A72" s="228" t="s">
        <v>172</v>
      </c>
      <c r="B72" s="69">
        <v>2</v>
      </c>
      <c r="C72" s="70">
        <v>399258.2</v>
      </c>
    </row>
    <row r="73" spans="1:3" ht="15.75" x14ac:dyDescent="0.25">
      <c r="A73" s="73" t="s">
        <v>175</v>
      </c>
      <c r="B73" s="29">
        <v>1</v>
      </c>
      <c r="C73" s="72">
        <v>199629.1</v>
      </c>
    </row>
    <row r="74" spans="1:3" ht="15.75" x14ac:dyDescent="0.25">
      <c r="A74" s="73" t="s">
        <v>7</v>
      </c>
      <c r="B74" s="29">
        <v>1</v>
      </c>
      <c r="C74" s="72">
        <v>199629.1</v>
      </c>
    </row>
    <row r="75" spans="1:3" ht="15.75" x14ac:dyDescent="0.25">
      <c r="A75" s="228" t="s">
        <v>173</v>
      </c>
      <c r="B75" s="69">
        <v>14</v>
      </c>
      <c r="C75" s="70">
        <v>2794807.4</v>
      </c>
    </row>
    <row r="76" spans="1:3" ht="15.75" x14ac:dyDescent="0.25">
      <c r="A76" s="73" t="s">
        <v>174</v>
      </c>
      <c r="B76" s="29">
        <v>2</v>
      </c>
      <c r="C76" s="72">
        <v>399258.2</v>
      </c>
    </row>
    <row r="77" spans="1:3" ht="15.75" x14ac:dyDescent="0.25">
      <c r="A77" s="73" t="s">
        <v>175</v>
      </c>
      <c r="B77" s="29">
        <v>4</v>
      </c>
      <c r="C77" s="72">
        <v>798516.4</v>
      </c>
    </row>
    <row r="78" spans="1:3" ht="15.75" x14ac:dyDescent="0.25">
      <c r="A78" s="73" t="s">
        <v>176</v>
      </c>
      <c r="B78" s="29">
        <v>2</v>
      </c>
      <c r="C78" s="72">
        <v>399258.2</v>
      </c>
    </row>
    <row r="79" spans="1:3" ht="15.75" x14ac:dyDescent="0.25">
      <c r="A79" s="73" t="s">
        <v>9</v>
      </c>
      <c r="B79" s="29">
        <v>2</v>
      </c>
      <c r="C79" s="72">
        <v>399258.2</v>
      </c>
    </row>
    <row r="80" spans="1:3" ht="15.75" x14ac:dyDescent="0.25">
      <c r="A80" s="73" t="s">
        <v>7</v>
      </c>
      <c r="B80" s="29">
        <v>4</v>
      </c>
      <c r="C80" s="72">
        <v>798516.4</v>
      </c>
    </row>
    <row r="81" spans="1:3" ht="15.75" x14ac:dyDescent="0.25">
      <c r="A81" s="228" t="s">
        <v>177</v>
      </c>
      <c r="B81" s="69">
        <v>18</v>
      </c>
      <c r="C81" s="70">
        <v>3593323.8</v>
      </c>
    </row>
    <row r="82" spans="1:3" ht="15.75" x14ac:dyDescent="0.25">
      <c r="A82" s="232" t="s">
        <v>359</v>
      </c>
      <c r="B82" s="69">
        <v>8</v>
      </c>
      <c r="C82" s="70">
        <v>2032586.4</v>
      </c>
    </row>
    <row r="83" spans="1:3" ht="15.75" x14ac:dyDescent="0.25">
      <c r="A83" s="228" t="s">
        <v>171</v>
      </c>
      <c r="B83" s="69">
        <v>0</v>
      </c>
      <c r="C83" s="70">
        <v>0</v>
      </c>
    </row>
    <row r="84" spans="1:3" ht="15.75" x14ac:dyDescent="0.25">
      <c r="A84" s="228" t="s">
        <v>172</v>
      </c>
      <c r="B84" s="69">
        <v>0</v>
      </c>
      <c r="C84" s="70">
        <v>0</v>
      </c>
    </row>
    <row r="85" spans="1:3" ht="15.75" x14ac:dyDescent="0.25">
      <c r="A85" s="228" t="s">
        <v>173</v>
      </c>
      <c r="B85" s="69">
        <v>2</v>
      </c>
      <c r="C85" s="70">
        <v>508146.6</v>
      </c>
    </row>
    <row r="86" spans="1:3" ht="15.75" x14ac:dyDescent="0.25">
      <c r="A86" s="73" t="s">
        <v>174</v>
      </c>
      <c r="B86" s="29">
        <v>1</v>
      </c>
      <c r="C86" s="72">
        <v>254073.3</v>
      </c>
    </row>
    <row r="87" spans="1:3" ht="15.75" x14ac:dyDescent="0.25">
      <c r="A87" s="73" t="s">
        <v>7</v>
      </c>
      <c r="B87" s="29">
        <v>1</v>
      </c>
      <c r="C87" s="72">
        <v>254073.3</v>
      </c>
    </row>
    <row r="88" spans="1:3" ht="15.75" x14ac:dyDescent="0.25">
      <c r="A88" s="228" t="s">
        <v>177</v>
      </c>
      <c r="B88" s="69">
        <v>6</v>
      </c>
      <c r="C88" s="70">
        <v>1524439.8</v>
      </c>
    </row>
    <row r="89" spans="1:3" ht="15.75" customHeight="1" x14ac:dyDescent="0.25">
      <c r="A89" s="306" t="s">
        <v>355</v>
      </c>
      <c r="B89" s="307"/>
      <c r="C89" s="308"/>
    </row>
    <row r="90" spans="1:3" ht="15.75" x14ac:dyDescent="0.25">
      <c r="A90" s="236" t="s">
        <v>360</v>
      </c>
      <c r="B90" s="237">
        <v>129</v>
      </c>
      <c r="C90" s="238">
        <v>20984795.07</v>
      </c>
    </row>
    <row r="91" spans="1:3" ht="15.75" x14ac:dyDescent="0.25">
      <c r="A91" s="240" t="s">
        <v>171</v>
      </c>
      <c r="B91" s="237">
        <v>31</v>
      </c>
      <c r="C91" s="238">
        <v>5042857.7300000004</v>
      </c>
    </row>
    <row r="92" spans="1:3" ht="15.75" x14ac:dyDescent="0.25">
      <c r="A92" s="241" t="s">
        <v>172</v>
      </c>
      <c r="B92" s="237">
        <v>38</v>
      </c>
      <c r="C92" s="238">
        <v>6181567.54</v>
      </c>
    </row>
    <row r="93" spans="1:3" ht="15.75" x14ac:dyDescent="0.25">
      <c r="A93" s="241" t="s">
        <v>173</v>
      </c>
      <c r="B93" s="237">
        <v>45</v>
      </c>
      <c r="C93" s="238">
        <v>7320277.3499999996</v>
      </c>
    </row>
    <row r="94" spans="1:3" ht="15.75" x14ac:dyDescent="0.25">
      <c r="A94" s="233" t="s">
        <v>174</v>
      </c>
      <c r="B94" s="234">
        <v>9</v>
      </c>
      <c r="C94" s="235">
        <v>1464055.47</v>
      </c>
    </row>
    <row r="95" spans="1:3" ht="15.75" x14ac:dyDescent="0.25">
      <c r="A95" s="233" t="s">
        <v>175</v>
      </c>
      <c r="B95" s="234">
        <v>9</v>
      </c>
      <c r="C95" s="235">
        <v>1464055.47</v>
      </c>
    </row>
    <row r="96" spans="1:3" ht="15.75" x14ac:dyDescent="0.25">
      <c r="A96" s="233" t="s">
        <v>9</v>
      </c>
      <c r="B96" s="234">
        <v>21</v>
      </c>
      <c r="C96" s="235">
        <v>3416129.43</v>
      </c>
    </row>
    <row r="97" spans="1:3" ht="15.75" x14ac:dyDescent="0.25">
      <c r="A97" s="233" t="s">
        <v>7</v>
      </c>
      <c r="B97" s="234">
        <v>6</v>
      </c>
      <c r="C97" s="235">
        <v>976036.98</v>
      </c>
    </row>
    <row r="98" spans="1:3" ht="15.75" x14ac:dyDescent="0.25">
      <c r="A98" s="241" t="s">
        <v>177</v>
      </c>
      <c r="B98" s="237">
        <v>15</v>
      </c>
      <c r="C98" s="238">
        <v>2440092.4500000002</v>
      </c>
    </row>
    <row r="99" spans="1:3" ht="15.75" x14ac:dyDescent="0.25">
      <c r="A99" s="239" t="s">
        <v>357</v>
      </c>
      <c r="B99" s="237">
        <v>45</v>
      </c>
      <c r="C99" s="238">
        <v>10065393</v>
      </c>
    </row>
    <row r="100" spans="1:3" ht="15.75" x14ac:dyDescent="0.25">
      <c r="A100" s="241" t="s">
        <v>171</v>
      </c>
      <c r="B100" s="237">
        <v>11</v>
      </c>
      <c r="C100" s="238">
        <v>2460429.4</v>
      </c>
    </row>
    <row r="101" spans="1:3" ht="15.75" x14ac:dyDescent="0.25">
      <c r="A101" s="241" t="s">
        <v>172</v>
      </c>
      <c r="B101" s="237">
        <v>10</v>
      </c>
      <c r="C101" s="238">
        <v>2236754</v>
      </c>
    </row>
    <row r="102" spans="1:3" ht="15.75" x14ac:dyDescent="0.25">
      <c r="A102" s="241" t="s">
        <v>173</v>
      </c>
      <c r="B102" s="237">
        <v>12</v>
      </c>
      <c r="C102" s="238">
        <v>2684104.7999999998</v>
      </c>
    </row>
    <row r="103" spans="1:3" ht="15.75" x14ac:dyDescent="0.25">
      <c r="A103" s="233" t="s">
        <v>174</v>
      </c>
      <c r="B103" s="234">
        <v>3</v>
      </c>
      <c r="C103" s="235">
        <v>671026.19999999995</v>
      </c>
    </row>
    <row r="104" spans="1:3" ht="15.75" x14ac:dyDescent="0.25">
      <c r="A104" s="207" t="s">
        <v>175</v>
      </c>
      <c r="B104" s="207">
        <v>4</v>
      </c>
      <c r="C104" s="212">
        <v>894701.6</v>
      </c>
    </row>
    <row r="105" spans="1:3" ht="15.75" x14ac:dyDescent="0.25">
      <c r="A105" s="207" t="s">
        <v>9</v>
      </c>
      <c r="B105" s="207">
        <v>3</v>
      </c>
      <c r="C105" s="212">
        <v>671026.19999999995</v>
      </c>
    </row>
    <row r="106" spans="1:3" ht="15.75" x14ac:dyDescent="0.25">
      <c r="A106" s="207" t="s">
        <v>7</v>
      </c>
      <c r="B106" s="207">
        <v>2</v>
      </c>
      <c r="C106" s="212">
        <v>447350.8</v>
      </c>
    </row>
    <row r="107" spans="1:3" ht="15.75" x14ac:dyDescent="0.25">
      <c r="A107" s="242" t="s">
        <v>177</v>
      </c>
      <c r="B107" s="210">
        <v>12</v>
      </c>
      <c r="C107" s="211">
        <v>2684104.7999999998</v>
      </c>
    </row>
    <row r="108" spans="1:3" ht="15.75" x14ac:dyDescent="0.25">
      <c r="A108" s="207" t="s">
        <v>174</v>
      </c>
      <c r="B108" s="207">
        <v>3</v>
      </c>
      <c r="C108" s="212">
        <v>671026.19999999995</v>
      </c>
    </row>
    <row r="109" spans="1:3" ht="15.75" x14ac:dyDescent="0.25">
      <c r="A109" s="207" t="s">
        <v>175</v>
      </c>
      <c r="B109" s="207">
        <v>3</v>
      </c>
      <c r="C109" s="212">
        <v>671026.19999999995</v>
      </c>
    </row>
    <row r="110" spans="1:3" ht="15.75" x14ac:dyDescent="0.25">
      <c r="A110" s="207" t="s">
        <v>176</v>
      </c>
      <c r="B110" s="207">
        <v>2</v>
      </c>
      <c r="C110" s="212">
        <v>447350.8</v>
      </c>
    </row>
    <row r="111" spans="1:3" ht="15.75" x14ac:dyDescent="0.25">
      <c r="A111" s="207" t="s">
        <v>9</v>
      </c>
      <c r="B111" s="207">
        <v>2</v>
      </c>
      <c r="C111" s="212">
        <v>447350.8</v>
      </c>
    </row>
    <row r="112" spans="1:3" ht="15.75" x14ac:dyDescent="0.25">
      <c r="A112" s="207" t="s">
        <v>7</v>
      </c>
      <c r="B112" s="207">
        <v>2</v>
      </c>
      <c r="C112" s="212">
        <v>447350.8</v>
      </c>
    </row>
    <row r="113" spans="1:3" ht="15.75" x14ac:dyDescent="0.25">
      <c r="A113" s="210" t="s">
        <v>361</v>
      </c>
      <c r="B113" s="210">
        <v>12</v>
      </c>
      <c r="C113" s="211">
        <v>3416135.52</v>
      </c>
    </row>
    <row r="114" spans="1:3" ht="15.75" x14ac:dyDescent="0.25">
      <c r="A114" s="242" t="s">
        <v>172</v>
      </c>
      <c r="B114" s="210">
        <v>1</v>
      </c>
      <c r="C114" s="211">
        <v>284677.96000000002</v>
      </c>
    </row>
    <row r="115" spans="1:3" ht="15.75" x14ac:dyDescent="0.25">
      <c r="A115" s="207" t="s">
        <v>9</v>
      </c>
      <c r="B115" s="207">
        <v>1</v>
      </c>
      <c r="C115" s="212">
        <v>284677.96000000002</v>
      </c>
    </row>
    <row r="116" spans="1:3" ht="15.75" x14ac:dyDescent="0.25">
      <c r="A116" s="242" t="s">
        <v>173</v>
      </c>
      <c r="B116" s="210">
        <v>4</v>
      </c>
      <c r="C116" s="211">
        <v>1138711.8400000001</v>
      </c>
    </row>
    <row r="117" spans="1:3" ht="15.75" x14ac:dyDescent="0.25">
      <c r="A117" s="207" t="s">
        <v>175</v>
      </c>
      <c r="B117" s="207">
        <v>1</v>
      </c>
      <c r="C117" s="212">
        <v>284677.96000000002</v>
      </c>
    </row>
    <row r="118" spans="1:3" ht="15.75" x14ac:dyDescent="0.25">
      <c r="A118" s="207" t="s">
        <v>176</v>
      </c>
      <c r="B118" s="207">
        <v>1</v>
      </c>
      <c r="C118" s="212">
        <v>284677.96000000002</v>
      </c>
    </row>
    <row r="119" spans="1:3" ht="15.75" x14ac:dyDescent="0.25">
      <c r="A119" s="207" t="s">
        <v>9</v>
      </c>
      <c r="B119" s="207">
        <v>1</v>
      </c>
      <c r="C119" s="212">
        <v>284677.96000000002</v>
      </c>
    </row>
    <row r="120" spans="1:3" ht="15.75" x14ac:dyDescent="0.25">
      <c r="A120" s="207" t="s">
        <v>7</v>
      </c>
      <c r="B120" s="207">
        <v>1</v>
      </c>
      <c r="C120" s="212">
        <v>284677.96000000002</v>
      </c>
    </row>
    <row r="121" spans="1:3" ht="15.75" x14ac:dyDescent="0.25">
      <c r="A121" s="242" t="s">
        <v>177</v>
      </c>
      <c r="B121" s="210">
        <v>7</v>
      </c>
      <c r="C121" s="211">
        <v>1992745.72</v>
      </c>
    </row>
    <row r="122" spans="1:3" ht="15.75" x14ac:dyDescent="0.25">
      <c r="A122" s="210" t="s">
        <v>362</v>
      </c>
      <c r="B122" s="210">
        <v>110</v>
      </c>
      <c r="C122" s="211">
        <v>15970337.9</v>
      </c>
    </row>
    <row r="123" spans="1:3" ht="15.75" x14ac:dyDescent="0.25">
      <c r="A123" s="242" t="s">
        <v>171</v>
      </c>
      <c r="B123" s="210">
        <v>28</v>
      </c>
      <c r="C123" s="211">
        <v>4065176.92</v>
      </c>
    </row>
    <row r="124" spans="1:3" ht="16.5" customHeight="1" x14ac:dyDescent="0.25">
      <c r="A124" s="242" t="s">
        <v>172</v>
      </c>
      <c r="B124" s="210">
        <v>27</v>
      </c>
      <c r="C124" s="211">
        <v>3919992.03</v>
      </c>
    </row>
    <row r="125" spans="1:3" ht="15.75" x14ac:dyDescent="0.25">
      <c r="A125" s="242" t="s">
        <v>173</v>
      </c>
      <c r="B125" s="210">
        <v>41</v>
      </c>
      <c r="C125" s="211">
        <v>5952580.4900000002</v>
      </c>
    </row>
    <row r="126" spans="1:3" ht="15.75" x14ac:dyDescent="0.25">
      <c r="A126" s="207" t="s">
        <v>174</v>
      </c>
      <c r="B126" s="207">
        <v>2</v>
      </c>
      <c r="C126" s="212">
        <v>290369.78000000003</v>
      </c>
    </row>
    <row r="127" spans="1:3" ht="15.75" x14ac:dyDescent="0.25">
      <c r="A127" s="207" t="s">
        <v>175</v>
      </c>
      <c r="B127" s="207">
        <v>11</v>
      </c>
      <c r="C127" s="212">
        <v>1597033.79</v>
      </c>
    </row>
    <row r="128" spans="1:3" ht="15.75" x14ac:dyDescent="0.25">
      <c r="A128" s="207" t="s">
        <v>9</v>
      </c>
      <c r="B128" s="207">
        <v>24</v>
      </c>
      <c r="C128" s="212">
        <v>3484437.36</v>
      </c>
    </row>
    <row r="129" spans="1:3" ht="15.75" x14ac:dyDescent="0.25">
      <c r="A129" s="207" t="s">
        <v>7</v>
      </c>
      <c r="B129" s="207">
        <v>4</v>
      </c>
      <c r="C129" s="212">
        <v>580739.56000000006</v>
      </c>
    </row>
    <row r="130" spans="1:3" ht="15.75" x14ac:dyDescent="0.25">
      <c r="A130" s="242" t="s">
        <v>177</v>
      </c>
      <c r="B130" s="210">
        <v>14</v>
      </c>
      <c r="C130" s="211">
        <v>2032588.46</v>
      </c>
    </row>
    <row r="131" spans="1:3" ht="15.75" x14ac:dyDescent="0.25">
      <c r="A131" s="210" t="s">
        <v>358</v>
      </c>
      <c r="B131" s="210">
        <v>35</v>
      </c>
      <c r="C131" s="211">
        <v>6987018.5</v>
      </c>
    </row>
    <row r="132" spans="1:3" ht="15.75" x14ac:dyDescent="0.25">
      <c r="A132" s="242" t="s">
        <v>171</v>
      </c>
      <c r="B132" s="210">
        <v>5</v>
      </c>
      <c r="C132" s="211">
        <v>998145.5</v>
      </c>
    </row>
    <row r="133" spans="1:3" ht="15.75" x14ac:dyDescent="0.25">
      <c r="A133" s="242" t="s">
        <v>172</v>
      </c>
      <c r="B133" s="210">
        <v>8</v>
      </c>
      <c r="C133" s="211">
        <v>1597032.8</v>
      </c>
    </row>
    <row r="134" spans="1:3" ht="15.75" x14ac:dyDescent="0.25">
      <c r="A134" s="242" t="s">
        <v>173</v>
      </c>
      <c r="B134" s="210">
        <v>9</v>
      </c>
      <c r="C134" s="211">
        <v>1796661.9</v>
      </c>
    </row>
    <row r="135" spans="1:3" ht="15.75" x14ac:dyDescent="0.25">
      <c r="A135" s="207" t="s">
        <v>174</v>
      </c>
      <c r="B135" s="207">
        <v>2</v>
      </c>
      <c r="C135" s="212">
        <v>399258.2</v>
      </c>
    </row>
    <row r="136" spans="1:3" ht="15.75" x14ac:dyDescent="0.25">
      <c r="A136" s="207" t="s">
        <v>175</v>
      </c>
      <c r="B136" s="207">
        <v>3</v>
      </c>
      <c r="C136" s="212">
        <v>598887.30000000005</v>
      </c>
    </row>
    <row r="137" spans="1:3" ht="15.75" x14ac:dyDescent="0.25">
      <c r="A137" s="207" t="s">
        <v>176</v>
      </c>
      <c r="B137" s="207">
        <v>1</v>
      </c>
      <c r="C137" s="212">
        <v>199629.1</v>
      </c>
    </row>
    <row r="138" spans="1:3" ht="15.75" x14ac:dyDescent="0.25">
      <c r="A138" s="207" t="s">
        <v>9</v>
      </c>
      <c r="B138" s="207">
        <v>1</v>
      </c>
      <c r="C138" s="212">
        <v>199629.1</v>
      </c>
    </row>
    <row r="139" spans="1:3" ht="15.75" x14ac:dyDescent="0.25">
      <c r="A139" s="207" t="s">
        <v>7</v>
      </c>
      <c r="B139" s="207">
        <v>2</v>
      </c>
      <c r="C139" s="212">
        <v>399258.2</v>
      </c>
    </row>
    <row r="140" spans="1:3" ht="15.75" x14ac:dyDescent="0.25">
      <c r="A140" s="242" t="s">
        <v>177</v>
      </c>
      <c r="B140" s="210">
        <v>13</v>
      </c>
      <c r="C140" s="211">
        <v>2595178.2999999998</v>
      </c>
    </row>
    <row r="141" spans="1:3" ht="15.75" x14ac:dyDescent="0.25">
      <c r="A141" s="207" t="s">
        <v>174</v>
      </c>
      <c r="B141" s="207">
        <v>3</v>
      </c>
      <c r="C141" s="212">
        <v>598887.30000000005</v>
      </c>
    </row>
    <row r="142" spans="1:3" ht="15.75" x14ac:dyDescent="0.25">
      <c r="A142" s="207" t="s">
        <v>175</v>
      </c>
      <c r="B142" s="207">
        <v>3</v>
      </c>
      <c r="C142" s="212">
        <v>598887.30000000005</v>
      </c>
    </row>
    <row r="143" spans="1:3" ht="15.75" x14ac:dyDescent="0.25">
      <c r="A143" s="207" t="s">
        <v>176</v>
      </c>
      <c r="B143" s="207">
        <v>2</v>
      </c>
      <c r="C143" s="212">
        <v>399258.2</v>
      </c>
    </row>
    <row r="144" spans="1:3" ht="15.75" x14ac:dyDescent="0.25">
      <c r="A144" s="207" t="s">
        <v>9</v>
      </c>
      <c r="B144" s="207">
        <v>2</v>
      </c>
      <c r="C144" s="212">
        <v>399258.2</v>
      </c>
    </row>
    <row r="145" spans="1:3" ht="15.75" x14ac:dyDescent="0.25">
      <c r="A145" s="207" t="s">
        <v>7</v>
      </c>
      <c r="B145" s="207">
        <v>3</v>
      </c>
      <c r="C145" s="212">
        <v>598887.30000000005</v>
      </c>
    </row>
  </sheetData>
  <mergeCells count="10">
    <mergeCell ref="A89:C89"/>
    <mergeCell ref="B1:C1"/>
    <mergeCell ref="A2:C2"/>
    <mergeCell ref="A3:A4"/>
    <mergeCell ref="B3:C3"/>
    <mergeCell ref="A5:C5"/>
    <mergeCell ref="A14:C14"/>
    <mergeCell ref="A24:C24"/>
    <mergeCell ref="A35:C35"/>
    <mergeCell ref="A56:C56"/>
  </mergeCells>
  <pageMargins left="0.7" right="0.7" top="0.75" bottom="0.75" header="0.3" footer="0.3"/>
  <pageSetup paperSize="9" scale="92" orientation="portrait" verticalDpi="0" r:id="rId1"/>
  <rowBreaks count="3" manualBreakCount="3">
    <brk id="34" max="2" man="1"/>
    <brk id="55" max="2" man="1"/>
    <brk id="88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topLeftCell="A4" zoomScale="96" zoomScaleNormal="100" zoomScaleSheetLayoutView="96" workbookViewId="0">
      <selection activeCell="I26" sqref="I26"/>
    </sheetView>
  </sheetViews>
  <sheetFormatPr defaultRowHeight="15.75" x14ac:dyDescent="0.25"/>
  <cols>
    <col min="1" max="1" width="37" style="62" customWidth="1"/>
    <col min="2" max="2" width="24.140625" style="63" customWidth="1"/>
    <col min="3" max="3" width="7.7109375" style="64" customWidth="1"/>
    <col min="4" max="4" width="8.85546875" style="46" customWidth="1"/>
    <col min="5" max="5" width="19" style="46" customWidth="1"/>
    <col min="6" max="6" width="7.28515625" style="45" customWidth="1"/>
    <col min="7" max="7" width="18.7109375" style="46" customWidth="1"/>
    <col min="8" max="8" width="10.85546875" style="65" customWidth="1"/>
    <col min="9" max="9" width="18.140625" style="66" customWidth="1"/>
    <col min="10" max="16384" width="9.140625" style="46"/>
  </cols>
  <sheetData>
    <row r="1" spans="1:9" ht="39" customHeight="1" x14ac:dyDescent="0.25">
      <c r="A1" s="43"/>
      <c r="B1" s="44"/>
      <c r="C1" s="332"/>
      <c r="D1" s="332"/>
      <c r="E1" s="332"/>
      <c r="G1" s="318" t="s">
        <v>187</v>
      </c>
      <c r="H1" s="319"/>
      <c r="I1" s="319"/>
    </row>
    <row r="2" spans="1:9" ht="54.75" customHeight="1" x14ac:dyDescent="0.25">
      <c r="A2" s="320" t="s">
        <v>380</v>
      </c>
      <c r="B2" s="320"/>
      <c r="C2" s="320"/>
      <c r="D2" s="320"/>
      <c r="E2" s="320"/>
      <c r="F2" s="320"/>
      <c r="G2" s="320"/>
      <c r="H2" s="321"/>
      <c r="I2" s="321"/>
    </row>
    <row r="3" spans="1:9" ht="34.5" customHeight="1" x14ac:dyDescent="0.25">
      <c r="A3" s="322" t="s">
        <v>329</v>
      </c>
      <c r="B3" s="324" t="s">
        <v>181</v>
      </c>
      <c r="C3" s="326" t="s">
        <v>182</v>
      </c>
      <c r="D3" s="327" t="s">
        <v>183</v>
      </c>
      <c r="E3" s="328"/>
      <c r="F3" s="329" t="s">
        <v>161</v>
      </c>
      <c r="G3" s="329"/>
      <c r="H3" s="330" t="s">
        <v>184</v>
      </c>
      <c r="I3" s="331"/>
    </row>
    <row r="4" spans="1:9" ht="27" customHeight="1" x14ac:dyDescent="0.25">
      <c r="A4" s="323"/>
      <c r="B4" s="325"/>
      <c r="C4" s="326"/>
      <c r="D4" s="47" t="s">
        <v>163</v>
      </c>
      <c r="E4" s="47" t="s">
        <v>170</v>
      </c>
      <c r="F4" s="47" t="s">
        <v>163</v>
      </c>
      <c r="G4" s="47" t="s">
        <v>170</v>
      </c>
      <c r="H4" s="48" t="s">
        <v>163</v>
      </c>
      <c r="I4" s="49" t="s">
        <v>170</v>
      </c>
    </row>
    <row r="5" spans="1:9" x14ac:dyDescent="0.25">
      <c r="A5" s="339" t="s">
        <v>330</v>
      </c>
      <c r="B5" s="342" t="s">
        <v>331</v>
      </c>
      <c r="C5" s="224">
        <v>1</v>
      </c>
      <c r="D5" s="50">
        <v>6</v>
      </c>
      <c r="E5" s="51">
        <v>942129.36</v>
      </c>
      <c r="F5" s="52">
        <v>1</v>
      </c>
      <c r="G5" s="51">
        <v>157021.56</v>
      </c>
      <c r="H5" s="53">
        <f>D5+F5</f>
        <v>7</v>
      </c>
      <c r="I5" s="54">
        <f>E5+G5</f>
        <v>1099150.92</v>
      </c>
    </row>
    <row r="6" spans="1:9" x14ac:dyDescent="0.25">
      <c r="A6" s="340"/>
      <c r="B6" s="342"/>
      <c r="C6" s="224">
        <v>2</v>
      </c>
      <c r="D6" s="50">
        <v>1</v>
      </c>
      <c r="E6" s="55">
        <v>170302.28</v>
      </c>
      <c r="F6" s="52">
        <v>-1</v>
      </c>
      <c r="G6" s="51">
        <v>-170302.28</v>
      </c>
      <c r="H6" s="53">
        <f t="shared" ref="H6:H7" si="0">D6+F6</f>
        <v>0</v>
      </c>
      <c r="I6" s="54">
        <f t="shared" ref="I6:I7" si="1">E6+G6</f>
        <v>0</v>
      </c>
    </row>
    <row r="7" spans="1:9" x14ac:dyDescent="0.25">
      <c r="A7" s="341"/>
      <c r="B7" s="58" t="s">
        <v>186</v>
      </c>
      <c r="C7" s="225"/>
      <c r="D7" s="59">
        <f>SUM(D5:D6)</f>
        <v>7</v>
      </c>
      <c r="E7" s="60">
        <f>SUM(E5:E6)</f>
        <v>1112431.6399999999</v>
      </c>
      <c r="F7" s="61">
        <f>SUM(F5:F6)</f>
        <v>0</v>
      </c>
      <c r="G7" s="60">
        <f>SUM(G5:G6)</f>
        <v>-13280.72</v>
      </c>
      <c r="H7" s="139">
        <f t="shared" si="0"/>
        <v>7</v>
      </c>
      <c r="I7" s="271">
        <f t="shared" si="1"/>
        <v>1099150.92</v>
      </c>
    </row>
    <row r="8" spans="1:9" ht="31.5" x14ac:dyDescent="0.25">
      <c r="A8" s="213" t="s">
        <v>350</v>
      </c>
      <c r="B8" s="272" t="s">
        <v>185</v>
      </c>
      <c r="C8" s="273">
        <v>18</v>
      </c>
      <c r="D8" s="274">
        <f>140-3-12</f>
        <v>125</v>
      </c>
      <c r="E8" s="275">
        <f>32937634.8-705806.46-2823225.84</f>
        <v>29408602.5</v>
      </c>
      <c r="F8" s="274">
        <v>-10</v>
      </c>
      <c r="G8" s="271">
        <f>E8/D8*F8</f>
        <v>-2352688.2000000002</v>
      </c>
      <c r="H8" s="276">
        <f t="shared" ref="H8:I11" si="2">D8+F8</f>
        <v>115</v>
      </c>
      <c r="I8" s="271">
        <f t="shared" si="2"/>
        <v>27055914.300000001</v>
      </c>
    </row>
    <row r="9" spans="1:9" ht="31.5" x14ac:dyDescent="0.25">
      <c r="A9" s="213" t="s">
        <v>351</v>
      </c>
      <c r="B9" s="272" t="s">
        <v>185</v>
      </c>
      <c r="C9" s="273">
        <v>19</v>
      </c>
      <c r="D9" s="274">
        <v>69</v>
      </c>
      <c r="E9" s="275">
        <v>23739156.75</v>
      </c>
      <c r="F9" s="274">
        <v>8</v>
      </c>
      <c r="G9" s="271">
        <f>E9/D9*F9</f>
        <v>2752366</v>
      </c>
      <c r="H9" s="276">
        <f t="shared" si="2"/>
        <v>77</v>
      </c>
      <c r="I9" s="271">
        <f t="shared" si="2"/>
        <v>26491522.75</v>
      </c>
    </row>
    <row r="10" spans="1:9" x14ac:dyDescent="0.25">
      <c r="A10" s="339" t="s">
        <v>352</v>
      </c>
      <c r="B10" s="343" t="s">
        <v>185</v>
      </c>
      <c r="C10" s="224">
        <v>18</v>
      </c>
      <c r="D10" s="50">
        <v>118</v>
      </c>
      <c r="E10" s="51">
        <v>27761720.760000002</v>
      </c>
      <c r="F10" s="52">
        <v>4</v>
      </c>
      <c r="G10" s="51">
        <f>F10*(E10/D10)</f>
        <v>941075.28</v>
      </c>
      <c r="H10" s="53">
        <f t="shared" si="2"/>
        <v>122</v>
      </c>
      <c r="I10" s="54">
        <f t="shared" si="2"/>
        <v>28702796.039999999</v>
      </c>
    </row>
    <row r="11" spans="1:9" x14ac:dyDescent="0.25">
      <c r="A11" s="340"/>
      <c r="B11" s="343"/>
      <c r="C11" s="224">
        <v>19</v>
      </c>
      <c r="D11" s="50">
        <v>53</v>
      </c>
      <c r="E11" s="55">
        <v>18234424.75</v>
      </c>
      <c r="F11" s="52">
        <v>-3</v>
      </c>
      <c r="G11" s="51">
        <f>F11*(E11/D11)</f>
        <v>-1032137.25</v>
      </c>
      <c r="H11" s="56">
        <f t="shared" si="2"/>
        <v>50</v>
      </c>
      <c r="I11" s="57">
        <f>E11+G11</f>
        <v>17202287.5</v>
      </c>
    </row>
    <row r="12" spans="1:9" x14ac:dyDescent="0.25">
      <c r="A12" s="341"/>
      <c r="B12" s="214" t="s">
        <v>186</v>
      </c>
      <c r="C12" s="226"/>
      <c r="D12" s="59">
        <f>D11+D10</f>
        <v>171</v>
      </c>
      <c r="E12" s="60">
        <f>E11+E10</f>
        <v>45996145.509999998</v>
      </c>
      <c r="F12" s="61">
        <f>F11+F10</f>
        <v>1</v>
      </c>
      <c r="G12" s="60">
        <f>G11+G10</f>
        <v>-91061.97</v>
      </c>
      <c r="H12" s="61">
        <f>H11+H10</f>
        <v>172</v>
      </c>
      <c r="I12" s="60">
        <f>E12+G12</f>
        <v>45905083.539999999</v>
      </c>
    </row>
    <row r="13" spans="1:9" x14ac:dyDescent="0.25">
      <c r="A13" s="333" t="s">
        <v>353</v>
      </c>
      <c r="B13" s="336" t="s">
        <v>354</v>
      </c>
      <c r="C13" s="227">
        <v>32</v>
      </c>
      <c r="D13" s="140">
        <v>75</v>
      </c>
      <c r="E13" s="141">
        <v>16775655</v>
      </c>
      <c r="F13" s="216">
        <v>-9</v>
      </c>
      <c r="G13" s="141">
        <f>E13/D13*F13</f>
        <v>-2013078.6</v>
      </c>
      <c r="H13" s="217">
        <f>D13+F13</f>
        <v>66</v>
      </c>
      <c r="I13" s="218">
        <f>E13+G13</f>
        <v>14762576.4</v>
      </c>
    </row>
    <row r="14" spans="1:9" x14ac:dyDescent="0.25">
      <c r="A14" s="334"/>
      <c r="B14" s="337"/>
      <c r="C14" s="227">
        <v>35</v>
      </c>
      <c r="D14" s="140">
        <f>75-18</f>
        <v>57</v>
      </c>
      <c r="E14" s="141">
        <f>14972182.5-3593323.8</f>
        <v>11378858.699999999</v>
      </c>
      <c r="F14" s="216">
        <v>-20</v>
      </c>
      <c r="G14" s="141">
        <f>E14/D14*F14</f>
        <v>-3992582</v>
      </c>
      <c r="H14" s="217">
        <f t="shared" ref="H14:I15" si="3">D14+F14</f>
        <v>37</v>
      </c>
      <c r="I14" s="218">
        <f t="shared" si="3"/>
        <v>7386276.7000000002</v>
      </c>
    </row>
    <row r="15" spans="1:9" x14ac:dyDescent="0.25">
      <c r="A15" s="334"/>
      <c r="B15" s="338"/>
      <c r="C15" s="227">
        <v>36</v>
      </c>
      <c r="D15" s="140">
        <f>25-2</f>
        <v>23</v>
      </c>
      <c r="E15" s="141">
        <f>6351832.5-508146.6</f>
        <v>5843685.9000000004</v>
      </c>
      <c r="F15" s="216">
        <v>-15</v>
      </c>
      <c r="G15" s="141">
        <f>E15/D15*F15</f>
        <v>-3811099.5</v>
      </c>
      <c r="H15" s="217">
        <f t="shared" si="3"/>
        <v>8</v>
      </c>
      <c r="I15" s="218">
        <f t="shared" si="3"/>
        <v>2032586.4</v>
      </c>
    </row>
    <row r="16" spans="1:9" x14ac:dyDescent="0.25">
      <c r="A16" s="335"/>
      <c r="B16" s="214" t="s">
        <v>186</v>
      </c>
      <c r="C16" s="215"/>
      <c r="D16" s="59">
        <f t="shared" ref="D16:I16" si="4">SUM(D13:D15)</f>
        <v>155</v>
      </c>
      <c r="E16" s="60">
        <f t="shared" si="4"/>
        <v>33998199.600000001</v>
      </c>
      <c r="F16" s="61">
        <f t="shared" si="4"/>
        <v>-44</v>
      </c>
      <c r="G16" s="60">
        <f t="shared" si="4"/>
        <v>-9816760.0999999996</v>
      </c>
      <c r="H16" s="61">
        <f t="shared" si="4"/>
        <v>111</v>
      </c>
      <c r="I16" s="60">
        <f t="shared" si="4"/>
        <v>24181439.5</v>
      </c>
    </row>
    <row r="17" spans="1:9" x14ac:dyDescent="0.25">
      <c r="A17" s="333" t="s">
        <v>355</v>
      </c>
      <c r="B17" s="336" t="s">
        <v>354</v>
      </c>
      <c r="C17" s="219">
        <v>31</v>
      </c>
      <c r="D17" s="140">
        <f>60+16+23</f>
        <v>99</v>
      </c>
      <c r="E17" s="141">
        <f>9760369.8+2602765.28+3741475.09</f>
        <v>16104610.17</v>
      </c>
      <c r="F17" s="216">
        <v>30</v>
      </c>
      <c r="G17" s="141">
        <f t="shared" ref="G17:G21" si="5">E17/D17*F17</f>
        <v>4880184.9000000004</v>
      </c>
      <c r="H17" s="217">
        <f t="shared" ref="H17:I21" si="6">D17+F17</f>
        <v>129</v>
      </c>
      <c r="I17" s="218">
        <f t="shared" si="6"/>
        <v>20984795.07</v>
      </c>
    </row>
    <row r="18" spans="1:9" x14ac:dyDescent="0.25">
      <c r="A18" s="334"/>
      <c r="B18" s="337"/>
      <c r="C18" s="219">
        <v>32</v>
      </c>
      <c r="D18" s="140">
        <f>30+5</f>
        <v>35</v>
      </c>
      <c r="E18" s="141">
        <f>6710262+1118377</f>
        <v>7828639</v>
      </c>
      <c r="F18" s="216">
        <v>10</v>
      </c>
      <c r="G18" s="141">
        <f t="shared" si="5"/>
        <v>2236754</v>
      </c>
      <c r="H18" s="217">
        <f t="shared" si="6"/>
        <v>45</v>
      </c>
      <c r="I18" s="218">
        <f t="shared" si="6"/>
        <v>10065393</v>
      </c>
    </row>
    <row r="19" spans="1:9" x14ac:dyDescent="0.25">
      <c r="A19" s="334"/>
      <c r="B19" s="337"/>
      <c r="C19" s="219">
        <v>33</v>
      </c>
      <c r="D19" s="140">
        <v>22</v>
      </c>
      <c r="E19" s="141">
        <v>6262915.1200000001</v>
      </c>
      <c r="F19" s="216">
        <v>-10</v>
      </c>
      <c r="G19" s="141">
        <f>F19*284677.96</f>
        <v>-2846779.6</v>
      </c>
      <c r="H19" s="217">
        <f t="shared" si="6"/>
        <v>12</v>
      </c>
      <c r="I19" s="218">
        <f t="shared" si="6"/>
        <v>3416135.52</v>
      </c>
    </row>
    <row r="20" spans="1:9" x14ac:dyDescent="0.25">
      <c r="A20" s="334"/>
      <c r="B20" s="337"/>
      <c r="C20" s="219">
        <v>34</v>
      </c>
      <c r="D20" s="140">
        <f>60+13+12</f>
        <v>85</v>
      </c>
      <c r="E20" s="141">
        <f>8711093.4+1887403.57+1742218.68</f>
        <v>12340715.65</v>
      </c>
      <c r="F20" s="216">
        <v>25</v>
      </c>
      <c r="G20" s="141">
        <f t="shared" si="5"/>
        <v>3629622.25</v>
      </c>
      <c r="H20" s="217">
        <f t="shared" si="6"/>
        <v>110</v>
      </c>
      <c r="I20" s="218">
        <f t="shared" si="6"/>
        <v>15970337.9</v>
      </c>
    </row>
    <row r="21" spans="1:9" x14ac:dyDescent="0.25">
      <c r="A21" s="334"/>
      <c r="B21" s="338"/>
      <c r="C21" s="219">
        <v>35</v>
      </c>
      <c r="D21" s="140">
        <f>30-3</f>
        <v>27</v>
      </c>
      <c r="E21" s="141">
        <f>5988873-598887.3</f>
        <v>5389985.7000000002</v>
      </c>
      <c r="F21" s="216">
        <v>8</v>
      </c>
      <c r="G21" s="141">
        <f t="shared" si="5"/>
        <v>1597032.8</v>
      </c>
      <c r="H21" s="217">
        <f t="shared" si="6"/>
        <v>35</v>
      </c>
      <c r="I21" s="218">
        <f t="shared" si="6"/>
        <v>6987018.5</v>
      </c>
    </row>
    <row r="22" spans="1:9" x14ac:dyDescent="0.25">
      <c r="A22" s="335"/>
      <c r="B22" s="214" t="s">
        <v>186</v>
      </c>
      <c r="C22" s="215"/>
      <c r="D22" s="59">
        <f>SUM(D17:D21)</f>
        <v>268</v>
      </c>
      <c r="E22" s="60">
        <f>SUM(E17:E21)</f>
        <v>47926865.640000001</v>
      </c>
      <c r="F22" s="59">
        <f t="shared" ref="F22:I22" si="7">SUM(F17:F21)</f>
        <v>63</v>
      </c>
      <c r="G22" s="60">
        <f t="shared" si="7"/>
        <v>9496814.3499999996</v>
      </c>
      <c r="H22" s="59">
        <f t="shared" si="7"/>
        <v>331</v>
      </c>
      <c r="I22" s="60">
        <f t="shared" si="7"/>
        <v>57423679.990000002</v>
      </c>
    </row>
    <row r="23" spans="1:9" x14ac:dyDescent="0.25">
      <c r="A23" s="220" t="s">
        <v>356</v>
      </c>
      <c r="B23" s="220"/>
      <c r="C23" s="221"/>
      <c r="D23" s="222">
        <f>D7+D8+D9+D12+D16+D22</f>
        <v>795</v>
      </c>
      <c r="E23" s="223">
        <f t="shared" ref="E23:I23" si="8">E7+E8+E9+E12+E16+E22</f>
        <v>182181401.63999999</v>
      </c>
      <c r="F23" s="222">
        <f t="shared" si="8"/>
        <v>18</v>
      </c>
      <c r="G23" s="223">
        <f t="shared" si="8"/>
        <v>-24610.639999999999</v>
      </c>
      <c r="H23" s="222">
        <f t="shared" si="8"/>
        <v>813</v>
      </c>
      <c r="I23" s="223">
        <f t="shared" si="8"/>
        <v>182156791</v>
      </c>
    </row>
  </sheetData>
  <mergeCells count="17">
    <mergeCell ref="A17:A22"/>
    <mergeCell ref="B17:B21"/>
    <mergeCell ref="A5:A7"/>
    <mergeCell ref="B5:B6"/>
    <mergeCell ref="A10:A12"/>
    <mergeCell ref="B10:B11"/>
    <mergeCell ref="A13:A16"/>
    <mergeCell ref="B13:B15"/>
    <mergeCell ref="G1:I1"/>
    <mergeCell ref="A2:I2"/>
    <mergeCell ref="A3:A4"/>
    <mergeCell ref="B3:B4"/>
    <mergeCell ref="C3:C4"/>
    <mergeCell ref="D3:E3"/>
    <mergeCell ref="F3:G3"/>
    <mergeCell ref="H3:I3"/>
    <mergeCell ref="C1:E1"/>
  </mergeCells>
  <pageMargins left="0.7" right="0.7" top="0.75" bottom="0.75" header="0.3" footer="0.3"/>
  <pageSetup paperSize="9" scale="8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view="pageBreakPreview" zoomScale="91" zoomScaleNormal="100" zoomScaleSheetLayoutView="91" workbookViewId="0">
      <selection activeCell="D16" sqref="D16"/>
    </sheetView>
  </sheetViews>
  <sheetFormatPr defaultRowHeight="15" x14ac:dyDescent="0.25"/>
  <cols>
    <col min="1" max="1" width="28.85546875" customWidth="1"/>
    <col min="2" max="2" width="23" customWidth="1"/>
    <col min="3" max="3" width="29.7109375" customWidth="1"/>
  </cols>
  <sheetData>
    <row r="1" spans="1:3" ht="37.5" customHeight="1" x14ac:dyDescent="0.25">
      <c r="A1" s="18"/>
      <c r="C1" s="6" t="s">
        <v>178</v>
      </c>
    </row>
    <row r="2" spans="1:3" ht="54.75" customHeight="1" x14ac:dyDescent="0.25">
      <c r="A2" s="301" t="s">
        <v>179</v>
      </c>
      <c r="B2" s="301"/>
      <c r="C2" s="301"/>
    </row>
    <row r="3" spans="1:3" ht="31.5" customHeight="1" x14ac:dyDescent="0.25">
      <c r="A3" s="282"/>
      <c r="B3" s="302" t="s">
        <v>162</v>
      </c>
      <c r="C3" s="302"/>
    </row>
    <row r="4" spans="1:3" x14ac:dyDescent="0.25">
      <c r="A4" s="282"/>
      <c r="B4" s="30" t="s">
        <v>163</v>
      </c>
      <c r="C4" s="30" t="s">
        <v>170</v>
      </c>
    </row>
    <row r="5" spans="1:3" ht="15.75" x14ac:dyDescent="0.25">
      <c r="A5" s="40" t="s">
        <v>167</v>
      </c>
      <c r="B5" s="41"/>
      <c r="C5" s="42"/>
    </row>
    <row r="6" spans="1:3" ht="15.75" x14ac:dyDescent="0.25">
      <c r="A6" s="31" t="s">
        <v>180</v>
      </c>
      <c r="B6" s="32">
        <v>2848</v>
      </c>
      <c r="C6" s="33">
        <v>58457000</v>
      </c>
    </row>
    <row r="7" spans="1:3" x14ac:dyDescent="0.25">
      <c r="A7" s="34" t="s">
        <v>171</v>
      </c>
      <c r="B7" s="35">
        <v>858</v>
      </c>
      <c r="C7" s="36">
        <v>17614251</v>
      </c>
    </row>
    <row r="8" spans="1:3" x14ac:dyDescent="0.25">
      <c r="A8" s="34" t="s">
        <v>172</v>
      </c>
      <c r="B8" s="35">
        <v>712</v>
      </c>
      <c r="C8" s="36">
        <v>14614251</v>
      </c>
    </row>
    <row r="9" spans="1:3" x14ac:dyDescent="0.25">
      <c r="A9" s="34" t="s">
        <v>173</v>
      </c>
      <c r="B9" s="35">
        <v>712</v>
      </c>
      <c r="C9" s="36">
        <v>14614251</v>
      </c>
    </row>
    <row r="10" spans="1:3" x14ac:dyDescent="0.25">
      <c r="A10" s="37" t="s">
        <v>174</v>
      </c>
      <c r="B10" s="38">
        <v>18</v>
      </c>
      <c r="C10" s="39">
        <v>374241</v>
      </c>
    </row>
    <row r="11" spans="1:3" x14ac:dyDescent="0.25">
      <c r="A11" s="37" t="s">
        <v>175</v>
      </c>
      <c r="B11" s="38">
        <v>19</v>
      </c>
      <c r="C11" s="39">
        <v>384655</v>
      </c>
    </row>
    <row r="12" spans="1:3" x14ac:dyDescent="0.25">
      <c r="A12" s="37" t="s">
        <v>176</v>
      </c>
      <c r="B12" s="38">
        <v>126</v>
      </c>
      <c r="C12" s="39">
        <v>2589556</v>
      </c>
    </row>
    <row r="13" spans="1:3" x14ac:dyDescent="0.25">
      <c r="A13" s="37" t="s">
        <v>9</v>
      </c>
      <c r="B13" s="38">
        <v>8</v>
      </c>
      <c r="C13" s="39">
        <v>137550</v>
      </c>
    </row>
    <row r="14" spans="1:3" x14ac:dyDescent="0.25">
      <c r="A14" s="37" t="s">
        <v>7</v>
      </c>
      <c r="B14" s="38">
        <v>541</v>
      </c>
      <c r="C14" s="39">
        <v>11128249</v>
      </c>
    </row>
    <row r="15" spans="1:3" x14ac:dyDescent="0.25">
      <c r="A15" s="34" t="s">
        <v>177</v>
      </c>
      <c r="B15" s="35">
        <v>566</v>
      </c>
      <c r="C15" s="36">
        <v>11614247</v>
      </c>
    </row>
    <row r="16" spans="1:3" x14ac:dyDescent="0.25">
      <c r="A16" s="37" t="s">
        <v>174</v>
      </c>
      <c r="B16" s="38">
        <v>15</v>
      </c>
      <c r="C16" s="39">
        <v>297416</v>
      </c>
    </row>
    <row r="17" spans="1:3" x14ac:dyDescent="0.25">
      <c r="A17" s="37" t="s">
        <v>175</v>
      </c>
      <c r="B17" s="38">
        <v>14</v>
      </c>
      <c r="C17" s="39">
        <v>305692</v>
      </c>
    </row>
    <row r="18" spans="1:3" x14ac:dyDescent="0.25">
      <c r="A18" s="37" t="s">
        <v>176</v>
      </c>
      <c r="B18" s="38">
        <v>99</v>
      </c>
      <c r="C18" s="39">
        <v>2057977</v>
      </c>
    </row>
    <row r="19" spans="1:3" x14ac:dyDescent="0.25">
      <c r="A19" s="37" t="s">
        <v>9</v>
      </c>
      <c r="B19" s="38">
        <v>4</v>
      </c>
      <c r="C19" s="39">
        <v>109312</v>
      </c>
    </row>
    <row r="20" spans="1:3" x14ac:dyDescent="0.25">
      <c r="A20" s="37" t="s">
        <v>7</v>
      </c>
      <c r="B20" s="38">
        <v>434</v>
      </c>
      <c r="C20" s="39">
        <v>8843850</v>
      </c>
    </row>
  </sheetData>
  <mergeCells count="3">
    <mergeCell ref="A2:C2"/>
    <mergeCell ref="B3:C3"/>
    <mergeCell ref="A3:A4"/>
  </mergeCells>
  <pageMargins left="0.7" right="0.7" top="0.75" bottom="0.75" header="0.3" footer="0.3"/>
  <pageSetup paperSize="9" scale="6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9"/>
  <sheetViews>
    <sheetView view="pageBreakPreview" zoomScale="150" zoomScaleNormal="100" zoomScaleSheetLayoutView="150" workbookViewId="0">
      <selection activeCell="D13" sqref="D13"/>
    </sheetView>
  </sheetViews>
  <sheetFormatPr defaultRowHeight="12.75" x14ac:dyDescent="0.2"/>
  <cols>
    <col min="1" max="1" width="34.7109375" style="20" customWidth="1"/>
    <col min="2" max="2" width="18.140625" style="20" customWidth="1"/>
    <col min="3" max="3" width="8.140625" style="20" customWidth="1"/>
    <col min="4" max="4" width="14.5703125" style="20" customWidth="1"/>
    <col min="5" max="5" width="11.140625" style="20" customWidth="1"/>
    <col min="6" max="6" width="12" style="20" customWidth="1"/>
    <col min="7" max="7" width="11.7109375" style="20" customWidth="1"/>
    <col min="8" max="8" width="16.140625" style="20" customWidth="1"/>
    <col min="9" max="9" width="4.42578125" style="20" customWidth="1"/>
    <col min="10" max="11" width="9.140625" style="20"/>
    <col min="12" max="12" width="9.140625" style="20" bestFit="1" customWidth="1"/>
    <col min="13" max="16384" width="9.140625" style="20"/>
  </cols>
  <sheetData>
    <row r="1" spans="1:254" ht="27.75" customHeight="1" x14ac:dyDescent="0.2">
      <c r="A1" s="18"/>
      <c r="B1" s="18"/>
      <c r="C1" s="18"/>
      <c r="D1" s="18"/>
      <c r="E1" s="288" t="s">
        <v>165</v>
      </c>
      <c r="F1" s="288"/>
      <c r="G1" s="288"/>
      <c r="H1" s="288"/>
      <c r="I1" s="19"/>
      <c r="J1" s="19"/>
    </row>
    <row r="2" spans="1:254" ht="39" customHeight="1" x14ac:dyDescent="0.2">
      <c r="A2" s="301" t="s">
        <v>321</v>
      </c>
      <c r="B2" s="301"/>
      <c r="C2" s="301"/>
      <c r="D2" s="301"/>
      <c r="E2" s="301"/>
      <c r="F2" s="301"/>
      <c r="G2" s="301"/>
      <c r="H2" s="301"/>
      <c r="I2" s="21"/>
    </row>
    <row r="3" spans="1:254" ht="31.5" customHeight="1" x14ac:dyDescent="0.2">
      <c r="A3" s="282" t="s">
        <v>158</v>
      </c>
      <c r="B3" s="346" t="s">
        <v>159</v>
      </c>
      <c r="C3" s="282" t="s">
        <v>160</v>
      </c>
      <c r="D3" s="282"/>
      <c r="E3" s="282" t="s">
        <v>161</v>
      </c>
      <c r="F3" s="282"/>
      <c r="G3" s="282" t="s">
        <v>162</v>
      </c>
      <c r="H3" s="28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</row>
    <row r="4" spans="1:254" ht="15.75" x14ac:dyDescent="0.2">
      <c r="A4" s="282"/>
      <c r="B4" s="346"/>
      <c r="C4" s="23" t="s">
        <v>163</v>
      </c>
      <c r="D4" s="23" t="s">
        <v>164</v>
      </c>
      <c r="E4" s="24" t="s">
        <v>163</v>
      </c>
      <c r="F4" s="23" t="s">
        <v>164</v>
      </c>
      <c r="G4" s="24" t="s">
        <v>163</v>
      </c>
      <c r="H4" s="23" t="s">
        <v>164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</row>
    <row r="5" spans="1:254" ht="15.75" x14ac:dyDescent="0.2">
      <c r="A5" s="303" t="s">
        <v>167</v>
      </c>
      <c r="B5" s="304"/>
      <c r="C5" s="304"/>
      <c r="D5" s="304"/>
      <c r="E5" s="304"/>
      <c r="F5" s="304"/>
      <c r="G5" s="304"/>
      <c r="H5" s="305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</row>
    <row r="6" spans="1:254" ht="18" x14ac:dyDescent="0.25">
      <c r="A6" s="344" t="s">
        <v>166</v>
      </c>
      <c r="B6" s="24" t="s">
        <v>168</v>
      </c>
      <c r="C6" s="25">
        <v>566</v>
      </c>
      <c r="D6" s="25">
        <v>11614251</v>
      </c>
      <c r="E6" s="25">
        <v>146</v>
      </c>
      <c r="F6" s="25">
        <v>3000000</v>
      </c>
      <c r="G6" s="25">
        <f>C6+E6</f>
        <v>712</v>
      </c>
      <c r="H6" s="25">
        <f>D6+F6</f>
        <v>14614251</v>
      </c>
      <c r="L6" s="26"/>
    </row>
    <row r="7" spans="1:254" ht="18" x14ac:dyDescent="0.25">
      <c r="A7" s="345"/>
      <c r="B7" s="24" t="s">
        <v>169</v>
      </c>
      <c r="C7" s="25">
        <v>712</v>
      </c>
      <c r="D7" s="25">
        <v>14614247</v>
      </c>
      <c r="E7" s="25">
        <v>-146</v>
      </c>
      <c r="F7" s="25">
        <v>-3000000</v>
      </c>
      <c r="G7" s="25">
        <f>C7+E7</f>
        <v>566</v>
      </c>
      <c r="H7" s="25">
        <f>D7+F7</f>
        <v>11614247</v>
      </c>
      <c r="L7" s="26"/>
    </row>
    <row r="8" spans="1:254" ht="15.75" x14ac:dyDescent="0.25">
      <c r="A8" s="27" t="s">
        <v>79</v>
      </c>
      <c r="B8" s="28"/>
      <c r="C8" s="29"/>
      <c r="D8" s="29"/>
      <c r="E8" s="25">
        <f>E6+E7</f>
        <v>0</v>
      </c>
      <c r="F8" s="25">
        <f>F6+F7</f>
        <v>0</v>
      </c>
      <c r="G8" s="29"/>
      <c r="H8" s="29"/>
    </row>
    <row r="9" spans="1:254" x14ac:dyDescent="0.2">
      <c r="A9" s="22"/>
    </row>
  </sheetData>
  <mergeCells count="9">
    <mergeCell ref="A5:H5"/>
    <mergeCell ref="A6:A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6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60" zoomScaleNormal="100" zoomScaleSheetLayoutView="160" workbookViewId="0">
      <pane xSplit="2" ySplit="4" topLeftCell="C59" activePane="bottomRight" state="frozen"/>
      <selection pane="topRight" activeCell="C1" sqref="C1"/>
      <selection pane="bottomLeft" activeCell="A6" sqref="A6"/>
      <selection pane="bottomRight" activeCell="L1" sqref="L1:N1"/>
    </sheetView>
  </sheetViews>
  <sheetFormatPr defaultColWidth="9.140625" defaultRowHeight="15" x14ac:dyDescent="0.25"/>
  <cols>
    <col min="1" max="1" width="11.7109375" style="1" customWidth="1"/>
    <col min="2" max="2" width="15.85546875" style="1" customWidth="1"/>
    <col min="3" max="3" width="10.28515625" style="1" bestFit="1" customWidth="1"/>
    <col min="4" max="4" width="8.140625" style="1" bestFit="1" customWidth="1"/>
    <col min="5" max="5" width="11.7109375" style="1" bestFit="1" customWidth="1"/>
    <col min="6" max="6" width="12.5703125" style="1" customWidth="1"/>
    <col min="7" max="7" width="8.7109375" style="1" bestFit="1" customWidth="1"/>
    <col min="8" max="8" width="9.7109375" style="1" bestFit="1" customWidth="1"/>
    <col min="9" max="11" width="11.85546875" style="1" bestFit="1" customWidth="1"/>
    <col min="12" max="12" width="12.7109375" style="1" customWidth="1"/>
    <col min="13" max="13" width="10.85546875" style="1" bestFit="1" customWidth="1"/>
    <col min="14" max="14" width="11.85546875" style="1" bestFit="1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4" width="9" customWidth="1"/>
    <col min="265" max="265" width="11.140625" customWidth="1"/>
    <col min="266" max="266" width="12.140625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0" width="9" customWidth="1"/>
    <col min="521" max="521" width="11.140625" customWidth="1"/>
    <col min="522" max="522" width="12.140625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6" width="9" customWidth="1"/>
    <col min="777" max="777" width="11.140625" customWidth="1"/>
    <col min="778" max="778" width="12.140625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2" width="9" customWidth="1"/>
    <col min="1033" max="1033" width="11.140625" customWidth="1"/>
    <col min="1034" max="1034" width="12.140625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88" width="9" customWidth="1"/>
    <col min="1289" max="1289" width="11.140625" customWidth="1"/>
    <col min="1290" max="1290" width="12.140625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4" width="9" customWidth="1"/>
    <col min="1545" max="1545" width="11.140625" customWidth="1"/>
    <col min="1546" max="1546" width="12.140625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0" width="9" customWidth="1"/>
    <col min="1801" max="1801" width="11.140625" customWidth="1"/>
    <col min="1802" max="1802" width="12.140625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6" width="9" customWidth="1"/>
    <col min="2057" max="2057" width="11.140625" customWidth="1"/>
    <col min="2058" max="2058" width="12.140625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2" width="9" customWidth="1"/>
    <col min="2313" max="2313" width="11.140625" customWidth="1"/>
    <col min="2314" max="2314" width="12.140625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68" width="9" customWidth="1"/>
    <col min="2569" max="2569" width="11.140625" customWidth="1"/>
    <col min="2570" max="2570" width="12.140625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4" width="9" customWidth="1"/>
    <col min="2825" max="2825" width="11.140625" customWidth="1"/>
    <col min="2826" max="2826" width="12.140625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0" width="9" customWidth="1"/>
    <col min="3081" max="3081" width="11.140625" customWidth="1"/>
    <col min="3082" max="3082" width="12.140625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6" width="9" customWidth="1"/>
    <col min="3337" max="3337" width="11.140625" customWidth="1"/>
    <col min="3338" max="3338" width="12.140625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2" width="9" customWidth="1"/>
    <col min="3593" max="3593" width="11.140625" customWidth="1"/>
    <col min="3594" max="3594" width="12.140625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48" width="9" customWidth="1"/>
    <col min="3849" max="3849" width="11.140625" customWidth="1"/>
    <col min="3850" max="3850" width="12.140625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4" width="9" customWidth="1"/>
    <col min="4105" max="4105" width="11.140625" customWidth="1"/>
    <col min="4106" max="4106" width="12.140625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0" width="9" customWidth="1"/>
    <col min="4361" max="4361" width="11.140625" customWidth="1"/>
    <col min="4362" max="4362" width="12.140625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6" width="9" customWidth="1"/>
    <col min="4617" max="4617" width="11.140625" customWidth="1"/>
    <col min="4618" max="4618" width="12.140625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2" width="9" customWidth="1"/>
    <col min="4873" max="4873" width="11.140625" customWidth="1"/>
    <col min="4874" max="4874" width="12.140625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28" width="9" customWidth="1"/>
    <col min="5129" max="5129" width="11.140625" customWidth="1"/>
    <col min="5130" max="5130" width="12.140625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4" width="9" customWidth="1"/>
    <col min="5385" max="5385" width="11.140625" customWidth="1"/>
    <col min="5386" max="5386" width="12.140625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0" width="9" customWidth="1"/>
    <col min="5641" max="5641" width="11.140625" customWidth="1"/>
    <col min="5642" max="5642" width="12.140625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6" width="9" customWidth="1"/>
    <col min="5897" max="5897" width="11.140625" customWidth="1"/>
    <col min="5898" max="5898" width="12.140625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2" width="9" customWidth="1"/>
    <col min="6153" max="6153" width="11.140625" customWidth="1"/>
    <col min="6154" max="6154" width="12.140625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08" width="9" customWidth="1"/>
    <col min="6409" max="6409" width="11.140625" customWidth="1"/>
    <col min="6410" max="6410" width="12.140625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4" width="9" customWidth="1"/>
    <col min="6665" max="6665" width="11.140625" customWidth="1"/>
    <col min="6666" max="6666" width="12.140625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0" width="9" customWidth="1"/>
    <col min="6921" max="6921" width="11.140625" customWidth="1"/>
    <col min="6922" max="6922" width="12.140625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6" width="9" customWidth="1"/>
    <col min="7177" max="7177" width="11.140625" customWidth="1"/>
    <col min="7178" max="7178" width="12.140625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2" width="9" customWidth="1"/>
    <col min="7433" max="7433" width="11.140625" customWidth="1"/>
    <col min="7434" max="7434" width="12.140625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88" width="9" customWidth="1"/>
    <col min="7689" max="7689" width="11.140625" customWidth="1"/>
    <col min="7690" max="7690" width="12.140625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4" width="9" customWidth="1"/>
    <col min="7945" max="7945" width="11.140625" customWidth="1"/>
    <col min="7946" max="7946" width="12.140625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0" width="9" customWidth="1"/>
    <col min="8201" max="8201" width="11.140625" customWidth="1"/>
    <col min="8202" max="8202" width="12.140625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6" width="9" customWidth="1"/>
    <col min="8457" max="8457" width="11.140625" customWidth="1"/>
    <col min="8458" max="8458" width="12.140625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2" width="9" customWidth="1"/>
    <col min="8713" max="8713" width="11.140625" customWidth="1"/>
    <col min="8714" max="8714" width="12.140625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68" width="9" customWidth="1"/>
    <col min="8969" max="8969" width="11.140625" customWidth="1"/>
    <col min="8970" max="8970" width="12.140625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4" width="9" customWidth="1"/>
    <col min="9225" max="9225" width="11.140625" customWidth="1"/>
    <col min="9226" max="9226" width="12.140625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0" width="9" customWidth="1"/>
    <col min="9481" max="9481" width="11.140625" customWidth="1"/>
    <col min="9482" max="9482" width="12.140625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6" width="9" customWidth="1"/>
    <col min="9737" max="9737" width="11.140625" customWidth="1"/>
    <col min="9738" max="9738" width="12.140625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2" width="9" customWidth="1"/>
    <col min="9993" max="9993" width="11.140625" customWidth="1"/>
    <col min="9994" max="9994" width="12.140625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48" width="9" customWidth="1"/>
    <col min="10249" max="10249" width="11.140625" customWidth="1"/>
    <col min="10250" max="10250" width="12.140625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4" width="9" customWidth="1"/>
    <col min="10505" max="10505" width="11.140625" customWidth="1"/>
    <col min="10506" max="10506" width="12.140625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0" width="9" customWidth="1"/>
    <col min="10761" max="10761" width="11.140625" customWidth="1"/>
    <col min="10762" max="10762" width="12.140625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6" width="9" customWidth="1"/>
    <col min="11017" max="11017" width="11.140625" customWidth="1"/>
    <col min="11018" max="11018" width="12.140625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2" width="9" customWidth="1"/>
    <col min="11273" max="11273" width="11.140625" customWidth="1"/>
    <col min="11274" max="11274" width="12.140625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28" width="9" customWidth="1"/>
    <col min="11529" max="11529" width="11.140625" customWidth="1"/>
    <col min="11530" max="11530" width="12.140625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4" width="9" customWidth="1"/>
    <col min="11785" max="11785" width="11.140625" customWidth="1"/>
    <col min="11786" max="11786" width="12.140625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0" width="9" customWidth="1"/>
    <col min="12041" max="12041" width="11.140625" customWidth="1"/>
    <col min="12042" max="12042" width="12.140625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6" width="9" customWidth="1"/>
    <col min="12297" max="12297" width="11.140625" customWidth="1"/>
    <col min="12298" max="12298" width="12.140625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2" width="9" customWidth="1"/>
    <col min="12553" max="12553" width="11.140625" customWidth="1"/>
    <col min="12554" max="12554" width="12.140625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08" width="9" customWidth="1"/>
    <col min="12809" max="12809" width="11.140625" customWidth="1"/>
    <col min="12810" max="12810" width="12.140625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4" width="9" customWidth="1"/>
    <col min="13065" max="13065" width="11.140625" customWidth="1"/>
    <col min="13066" max="13066" width="12.140625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0" width="9" customWidth="1"/>
    <col min="13321" max="13321" width="11.140625" customWidth="1"/>
    <col min="13322" max="13322" width="12.140625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6" width="9" customWidth="1"/>
    <col min="13577" max="13577" width="11.140625" customWidth="1"/>
    <col min="13578" max="13578" width="12.140625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2" width="9" customWidth="1"/>
    <col min="13833" max="13833" width="11.140625" customWidth="1"/>
    <col min="13834" max="13834" width="12.140625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88" width="9" customWidth="1"/>
    <col min="14089" max="14089" width="11.140625" customWidth="1"/>
    <col min="14090" max="14090" width="12.140625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4" width="9" customWidth="1"/>
    <col min="14345" max="14345" width="11.140625" customWidth="1"/>
    <col min="14346" max="14346" width="12.140625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0" width="9" customWidth="1"/>
    <col min="14601" max="14601" width="11.140625" customWidth="1"/>
    <col min="14602" max="14602" width="12.140625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6" width="9" customWidth="1"/>
    <col min="14857" max="14857" width="11.140625" customWidth="1"/>
    <col min="14858" max="14858" width="12.140625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2" width="9" customWidth="1"/>
    <col min="15113" max="15113" width="11.140625" customWidth="1"/>
    <col min="15114" max="15114" width="12.140625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68" width="9" customWidth="1"/>
    <col min="15369" max="15369" width="11.140625" customWidth="1"/>
    <col min="15370" max="15370" width="12.140625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4" width="9" customWidth="1"/>
    <col min="15625" max="15625" width="11.140625" customWidth="1"/>
    <col min="15626" max="15626" width="12.140625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0" width="9" customWidth="1"/>
    <col min="15881" max="15881" width="11.140625" customWidth="1"/>
    <col min="15882" max="15882" width="12.140625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6" width="9" customWidth="1"/>
    <col min="16137" max="16137" width="11.140625" customWidth="1"/>
    <col min="16138" max="16138" width="12.140625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</cols>
  <sheetData>
    <row r="1" spans="1:14" ht="36" customHeight="1" x14ac:dyDescent="0.25">
      <c r="L1" s="349" t="s">
        <v>73</v>
      </c>
      <c r="M1" s="349"/>
      <c r="N1" s="349"/>
    </row>
    <row r="2" spans="1:14" ht="28.5" customHeight="1" x14ac:dyDescent="0.25">
      <c r="A2" s="350" t="s">
        <v>0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</row>
    <row r="3" spans="1:14" x14ac:dyDescent="0.25">
      <c r="A3" s="351" t="s">
        <v>1</v>
      </c>
      <c r="B3" s="353" t="s">
        <v>2</v>
      </c>
      <c r="C3" s="355" t="s">
        <v>3</v>
      </c>
      <c r="D3" s="355"/>
      <c r="E3" s="355"/>
      <c r="F3" s="355"/>
      <c r="G3" s="355"/>
      <c r="H3" s="355"/>
      <c r="I3" s="355" t="s">
        <v>4</v>
      </c>
      <c r="J3" s="355"/>
      <c r="K3" s="355"/>
      <c r="L3" s="355"/>
      <c r="M3" s="355"/>
      <c r="N3" s="355"/>
    </row>
    <row r="4" spans="1:14" ht="45" x14ac:dyDescent="0.25">
      <c r="A4" s="352"/>
      <c r="B4" s="354"/>
      <c r="C4" s="4" t="s">
        <v>5</v>
      </c>
      <c r="D4" s="4" t="s">
        <v>6</v>
      </c>
      <c r="E4" s="5" t="s">
        <v>7</v>
      </c>
      <c r="F4" s="5" t="s">
        <v>8</v>
      </c>
      <c r="G4" s="4" t="s">
        <v>9</v>
      </c>
      <c r="H4" s="4" t="s">
        <v>10</v>
      </c>
      <c r="I4" s="4" t="s">
        <v>5</v>
      </c>
      <c r="J4" s="4" t="s">
        <v>6</v>
      </c>
      <c r="K4" s="5" t="s">
        <v>7</v>
      </c>
      <c r="L4" s="5" t="s">
        <v>8</v>
      </c>
      <c r="M4" s="4" t="s">
        <v>9</v>
      </c>
      <c r="N4" s="4" t="s">
        <v>10</v>
      </c>
    </row>
    <row r="5" spans="1:14" x14ac:dyDescent="0.25">
      <c r="A5" s="347" t="s">
        <v>11</v>
      </c>
      <c r="B5" s="347"/>
      <c r="C5" s="2">
        <v>8234</v>
      </c>
      <c r="D5" s="2">
        <v>2560</v>
      </c>
      <c r="E5" s="2">
        <v>2109</v>
      </c>
      <c r="F5" s="2">
        <v>4327</v>
      </c>
      <c r="G5" s="3">
        <v>424</v>
      </c>
      <c r="H5" s="15">
        <v>17654</v>
      </c>
      <c r="I5" s="2">
        <v>1417707</v>
      </c>
      <c r="J5" s="2">
        <v>440774</v>
      </c>
      <c r="K5" s="2">
        <v>363121</v>
      </c>
      <c r="L5" s="2">
        <v>745011</v>
      </c>
      <c r="M5" s="2">
        <v>73004</v>
      </c>
      <c r="N5" s="16">
        <v>3039617</v>
      </c>
    </row>
    <row r="6" spans="1:14" x14ac:dyDescent="0.25">
      <c r="A6" s="347" t="s">
        <v>12</v>
      </c>
      <c r="B6" s="347"/>
      <c r="C6" s="2">
        <v>2238</v>
      </c>
      <c r="D6" s="3">
        <v>738</v>
      </c>
      <c r="E6" s="2">
        <v>1028</v>
      </c>
      <c r="F6" s="3">
        <v>486</v>
      </c>
      <c r="G6" s="3">
        <v>842</v>
      </c>
      <c r="H6" s="15">
        <v>5332</v>
      </c>
      <c r="I6" s="2">
        <v>397659</v>
      </c>
      <c r="J6" s="2">
        <v>131133</v>
      </c>
      <c r="K6" s="2">
        <v>182659</v>
      </c>
      <c r="L6" s="2">
        <v>86355</v>
      </c>
      <c r="M6" s="2">
        <v>149610</v>
      </c>
      <c r="N6" s="16">
        <v>947416</v>
      </c>
    </row>
    <row r="7" spans="1:14" x14ac:dyDescent="0.25">
      <c r="A7" s="347" t="s">
        <v>13</v>
      </c>
      <c r="B7" s="347"/>
      <c r="C7" s="2">
        <v>58450</v>
      </c>
      <c r="D7" s="2">
        <v>5599</v>
      </c>
      <c r="E7" s="2">
        <v>9789</v>
      </c>
      <c r="F7" s="2">
        <v>3417</v>
      </c>
      <c r="G7" s="2">
        <v>2089</v>
      </c>
      <c r="H7" s="15">
        <v>79344</v>
      </c>
      <c r="I7" s="2">
        <v>10385682</v>
      </c>
      <c r="J7" s="2">
        <v>994859</v>
      </c>
      <c r="K7" s="2">
        <v>1739357</v>
      </c>
      <c r="L7" s="2">
        <v>607149</v>
      </c>
      <c r="M7" s="2">
        <v>371185</v>
      </c>
      <c r="N7" s="16">
        <v>14098232</v>
      </c>
    </row>
    <row r="8" spans="1:14" x14ac:dyDescent="0.25">
      <c r="A8" s="347" t="s">
        <v>14</v>
      </c>
      <c r="B8" s="347"/>
      <c r="C8" s="2">
        <v>53114</v>
      </c>
      <c r="D8" s="2">
        <v>8599</v>
      </c>
      <c r="E8" s="2">
        <v>17420</v>
      </c>
      <c r="F8" s="2">
        <v>6637</v>
      </c>
      <c r="G8" s="2">
        <v>6178</v>
      </c>
      <c r="H8" s="15">
        <v>91948</v>
      </c>
      <c r="I8" s="2">
        <v>11058195</v>
      </c>
      <c r="J8" s="2">
        <v>1790290</v>
      </c>
      <c r="K8" s="2">
        <v>3626796</v>
      </c>
      <c r="L8" s="2">
        <v>1381805</v>
      </c>
      <c r="M8" s="2">
        <v>1286243</v>
      </c>
      <c r="N8" s="16">
        <v>19143329</v>
      </c>
    </row>
    <row r="9" spans="1:14" x14ac:dyDescent="0.25">
      <c r="A9" s="347" t="s">
        <v>15</v>
      </c>
      <c r="B9" s="347"/>
      <c r="C9" s="2">
        <v>63771</v>
      </c>
      <c r="D9" s="2">
        <v>14452</v>
      </c>
      <c r="E9" s="2">
        <v>7986</v>
      </c>
      <c r="F9" s="2">
        <v>7596</v>
      </c>
      <c r="G9" s="2">
        <v>2221</v>
      </c>
      <c r="H9" s="15">
        <v>96026</v>
      </c>
      <c r="I9" s="2">
        <v>16832325</v>
      </c>
      <c r="J9" s="2">
        <v>3814599</v>
      </c>
      <c r="K9" s="2">
        <v>2107901</v>
      </c>
      <c r="L9" s="2">
        <v>2004962</v>
      </c>
      <c r="M9" s="2">
        <v>586233</v>
      </c>
      <c r="N9" s="16">
        <v>25346020</v>
      </c>
    </row>
    <row r="10" spans="1:14" x14ac:dyDescent="0.25">
      <c r="A10" s="347" t="s">
        <v>16</v>
      </c>
      <c r="B10" s="347"/>
      <c r="C10" s="2">
        <v>50761</v>
      </c>
      <c r="D10" s="2">
        <v>11308</v>
      </c>
      <c r="E10" s="2">
        <v>15149</v>
      </c>
      <c r="F10" s="2">
        <v>11529</v>
      </c>
      <c r="G10" s="2">
        <v>2375</v>
      </c>
      <c r="H10" s="15">
        <v>91122</v>
      </c>
      <c r="I10" s="2">
        <v>11656767</v>
      </c>
      <c r="J10" s="2">
        <v>2596772</v>
      </c>
      <c r="K10" s="2">
        <v>3478821</v>
      </c>
      <c r="L10" s="2">
        <v>2647523</v>
      </c>
      <c r="M10" s="2">
        <v>545396</v>
      </c>
      <c r="N10" s="16">
        <v>20925279</v>
      </c>
    </row>
    <row r="11" spans="1:14" x14ac:dyDescent="0.25">
      <c r="A11" s="347" t="s">
        <v>17</v>
      </c>
      <c r="B11" s="347"/>
      <c r="C11" s="2">
        <v>33447</v>
      </c>
      <c r="D11" s="2">
        <v>8427</v>
      </c>
      <c r="E11" s="2">
        <v>6624</v>
      </c>
      <c r="F11" s="2">
        <v>3770</v>
      </c>
      <c r="G11" s="2">
        <v>2022</v>
      </c>
      <c r="H11" s="15">
        <v>54290</v>
      </c>
      <c r="I11" s="2">
        <v>12390826</v>
      </c>
      <c r="J11" s="2">
        <v>3121878</v>
      </c>
      <c r="K11" s="2">
        <v>2453937</v>
      </c>
      <c r="L11" s="2">
        <v>1396639</v>
      </c>
      <c r="M11" s="2">
        <v>749072</v>
      </c>
      <c r="N11" s="16">
        <v>20112352</v>
      </c>
    </row>
    <row r="12" spans="1:14" x14ac:dyDescent="0.25">
      <c r="A12" s="347" t="s">
        <v>18</v>
      </c>
      <c r="B12" s="347"/>
      <c r="C12" s="2">
        <v>51372</v>
      </c>
      <c r="D12" s="2">
        <v>39817</v>
      </c>
      <c r="E12" s="2">
        <v>12617</v>
      </c>
      <c r="F12" s="2">
        <v>15011</v>
      </c>
      <c r="G12" s="2">
        <v>3484</v>
      </c>
      <c r="H12" s="15">
        <v>122301</v>
      </c>
      <c r="I12" s="2">
        <v>10695514</v>
      </c>
      <c r="J12" s="2">
        <v>8289793</v>
      </c>
      <c r="K12" s="2">
        <v>2626826</v>
      </c>
      <c r="L12" s="2">
        <v>3125251</v>
      </c>
      <c r="M12" s="2">
        <v>725360</v>
      </c>
      <c r="N12" s="16">
        <v>25462744</v>
      </c>
    </row>
    <row r="13" spans="1:14" x14ac:dyDescent="0.25">
      <c r="A13" s="347" t="s">
        <v>19</v>
      </c>
      <c r="B13" s="347"/>
      <c r="C13" s="2">
        <v>6189</v>
      </c>
      <c r="D13" s="2">
        <v>31635</v>
      </c>
      <c r="E13" s="2">
        <v>15076</v>
      </c>
      <c r="F13" s="2">
        <v>2462</v>
      </c>
      <c r="G13" s="3">
        <v>782</v>
      </c>
      <c r="H13" s="15">
        <v>56144</v>
      </c>
      <c r="I13" s="2">
        <v>1288535</v>
      </c>
      <c r="J13" s="2">
        <v>6586323</v>
      </c>
      <c r="K13" s="2">
        <v>3138784</v>
      </c>
      <c r="L13" s="2">
        <v>512581</v>
      </c>
      <c r="M13" s="2">
        <v>162810</v>
      </c>
      <c r="N13" s="16">
        <v>11689033</v>
      </c>
    </row>
    <row r="14" spans="1:14" x14ac:dyDescent="0.25">
      <c r="A14" s="347" t="s">
        <v>20</v>
      </c>
      <c r="B14" s="347"/>
      <c r="C14" s="2">
        <v>3012</v>
      </c>
      <c r="D14" s="2">
        <v>9665</v>
      </c>
      <c r="E14" s="2">
        <v>5114</v>
      </c>
      <c r="F14" s="2">
        <v>2068</v>
      </c>
      <c r="G14" s="3">
        <v>292</v>
      </c>
      <c r="H14" s="15">
        <v>20151</v>
      </c>
      <c r="I14" s="2">
        <v>535187</v>
      </c>
      <c r="J14" s="2">
        <v>1717325</v>
      </c>
      <c r="K14" s="2">
        <v>908680</v>
      </c>
      <c r="L14" s="2">
        <v>367452</v>
      </c>
      <c r="M14" s="2">
        <v>51884</v>
      </c>
      <c r="N14" s="16">
        <v>3580528</v>
      </c>
    </row>
    <row r="15" spans="1:14" x14ac:dyDescent="0.25">
      <c r="A15" s="347" t="s">
        <v>21</v>
      </c>
      <c r="B15" s="347"/>
      <c r="C15" s="2">
        <v>10046</v>
      </c>
      <c r="D15" s="2">
        <v>18529</v>
      </c>
      <c r="E15" s="2">
        <v>9947</v>
      </c>
      <c r="F15" s="2">
        <v>3367</v>
      </c>
      <c r="G15" s="2">
        <v>1228</v>
      </c>
      <c r="H15" s="15">
        <v>43117</v>
      </c>
      <c r="I15" s="2">
        <v>1785022</v>
      </c>
      <c r="J15" s="2">
        <v>3292323</v>
      </c>
      <c r="K15" s="2">
        <v>1767431</v>
      </c>
      <c r="L15" s="2">
        <v>598265</v>
      </c>
      <c r="M15" s="2">
        <v>218197</v>
      </c>
      <c r="N15" s="16">
        <v>7661238</v>
      </c>
    </row>
    <row r="16" spans="1:14" x14ac:dyDescent="0.25">
      <c r="A16" s="347" t="s">
        <v>22</v>
      </c>
      <c r="B16" s="347"/>
      <c r="C16" s="2">
        <v>4468</v>
      </c>
      <c r="D16" s="2">
        <v>19467</v>
      </c>
      <c r="E16" s="2">
        <v>9068</v>
      </c>
      <c r="F16" s="2">
        <v>4136</v>
      </c>
      <c r="G16" s="3">
        <v>585</v>
      </c>
      <c r="H16" s="15">
        <v>37724</v>
      </c>
      <c r="I16" s="2">
        <v>793897</v>
      </c>
      <c r="J16" s="2">
        <v>3458992</v>
      </c>
      <c r="K16" s="2">
        <v>1611246</v>
      </c>
      <c r="L16" s="2">
        <v>734906</v>
      </c>
      <c r="M16" s="2">
        <v>103946</v>
      </c>
      <c r="N16" s="16">
        <v>6702987</v>
      </c>
    </row>
    <row r="17" spans="1:14" x14ac:dyDescent="0.25">
      <c r="A17" s="347" t="s">
        <v>23</v>
      </c>
      <c r="B17" s="347"/>
      <c r="C17" s="2">
        <v>7699</v>
      </c>
      <c r="D17" s="2">
        <v>16240</v>
      </c>
      <c r="E17" s="2">
        <v>7961</v>
      </c>
      <c r="F17" s="2">
        <v>2277</v>
      </c>
      <c r="G17" s="3">
        <v>483</v>
      </c>
      <c r="H17" s="15">
        <v>34660</v>
      </c>
      <c r="I17" s="2">
        <v>2852184</v>
      </c>
      <c r="J17" s="2">
        <v>6016296</v>
      </c>
      <c r="K17" s="2">
        <v>2949243</v>
      </c>
      <c r="L17" s="2">
        <v>843541</v>
      </c>
      <c r="M17" s="2">
        <v>178933</v>
      </c>
      <c r="N17" s="16">
        <v>12840197</v>
      </c>
    </row>
    <row r="18" spans="1:14" x14ac:dyDescent="0.25">
      <c r="A18" s="347" t="s">
        <v>24</v>
      </c>
      <c r="B18" s="347"/>
      <c r="C18" s="2">
        <v>1215</v>
      </c>
      <c r="D18" s="2">
        <v>27474</v>
      </c>
      <c r="E18" s="2">
        <v>18499</v>
      </c>
      <c r="F18" s="2">
        <v>25097</v>
      </c>
      <c r="G18" s="3">
        <v>109</v>
      </c>
      <c r="H18" s="15">
        <v>72394</v>
      </c>
      <c r="I18" s="2">
        <v>209194</v>
      </c>
      <c r="J18" s="2">
        <v>4730398</v>
      </c>
      <c r="K18" s="2">
        <v>3185106</v>
      </c>
      <c r="L18" s="2">
        <v>4321132</v>
      </c>
      <c r="M18" s="2">
        <v>18767</v>
      </c>
      <c r="N18" s="16">
        <v>12464597</v>
      </c>
    </row>
    <row r="19" spans="1:14" x14ac:dyDescent="0.25">
      <c r="A19" s="347" t="s">
        <v>25</v>
      </c>
      <c r="B19" s="347"/>
      <c r="C19" s="3">
        <v>565</v>
      </c>
      <c r="D19" s="2">
        <v>10545</v>
      </c>
      <c r="E19" s="2">
        <v>2997</v>
      </c>
      <c r="F19" s="2">
        <v>5757</v>
      </c>
      <c r="G19" s="3">
        <v>40</v>
      </c>
      <c r="H19" s="15">
        <v>19904</v>
      </c>
      <c r="I19" s="2">
        <v>209311</v>
      </c>
      <c r="J19" s="2">
        <v>3906517</v>
      </c>
      <c r="K19" s="2">
        <v>1110273</v>
      </c>
      <c r="L19" s="2">
        <v>2132747</v>
      </c>
      <c r="M19" s="2">
        <v>14817</v>
      </c>
      <c r="N19" s="16">
        <v>7373665</v>
      </c>
    </row>
    <row r="20" spans="1:14" x14ac:dyDescent="0.25">
      <c r="A20" s="347" t="s">
        <v>26</v>
      </c>
      <c r="B20" s="347"/>
      <c r="C20" s="2">
        <v>22687</v>
      </c>
      <c r="D20" s="3">
        <v>322</v>
      </c>
      <c r="E20" s="2">
        <v>1588</v>
      </c>
      <c r="F20" s="2">
        <v>1208</v>
      </c>
      <c r="G20" s="3">
        <v>19</v>
      </c>
      <c r="H20" s="15">
        <v>25824</v>
      </c>
      <c r="I20" s="2">
        <v>5520341</v>
      </c>
      <c r="J20" s="2">
        <v>78353</v>
      </c>
      <c r="K20" s="2">
        <v>386402</v>
      </c>
      <c r="L20" s="2">
        <v>293939</v>
      </c>
      <c r="M20" s="2">
        <v>4622</v>
      </c>
      <c r="N20" s="16">
        <v>6283657</v>
      </c>
    </row>
    <row r="21" spans="1:14" x14ac:dyDescent="0.25">
      <c r="A21" s="347" t="s">
        <v>27</v>
      </c>
      <c r="B21" s="347"/>
      <c r="C21" s="2">
        <v>1335</v>
      </c>
      <c r="D21" s="2">
        <v>11558</v>
      </c>
      <c r="E21" s="2">
        <v>3034</v>
      </c>
      <c r="F21" s="3">
        <v>144</v>
      </c>
      <c r="G21" s="2">
        <v>10344</v>
      </c>
      <c r="H21" s="15">
        <v>26415</v>
      </c>
      <c r="I21" s="2">
        <v>306569</v>
      </c>
      <c r="J21" s="2">
        <v>2654183</v>
      </c>
      <c r="K21" s="2">
        <v>696729</v>
      </c>
      <c r="L21" s="2">
        <v>33069</v>
      </c>
      <c r="M21" s="2">
        <v>2375400</v>
      </c>
      <c r="N21" s="16">
        <v>6065950</v>
      </c>
    </row>
    <row r="22" spans="1:14" x14ac:dyDescent="0.25">
      <c r="A22" s="347" t="s">
        <v>28</v>
      </c>
      <c r="B22" s="347"/>
      <c r="C22" s="2">
        <v>2471</v>
      </c>
      <c r="D22" s="2">
        <v>15578</v>
      </c>
      <c r="E22" s="2">
        <v>4547</v>
      </c>
      <c r="F22" s="3">
        <v>102</v>
      </c>
      <c r="G22" s="2">
        <v>14702</v>
      </c>
      <c r="H22" s="15">
        <v>37400</v>
      </c>
      <c r="I22" s="2">
        <v>616198</v>
      </c>
      <c r="J22" s="2">
        <v>3884722</v>
      </c>
      <c r="K22" s="2">
        <v>1133895</v>
      </c>
      <c r="L22" s="2">
        <v>25433</v>
      </c>
      <c r="M22" s="2">
        <v>3666272</v>
      </c>
      <c r="N22" s="16">
        <v>9326520</v>
      </c>
    </row>
    <row r="23" spans="1:14" x14ac:dyDescent="0.25">
      <c r="A23" s="347" t="s">
        <v>29</v>
      </c>
      <c r="B23" s="347"/>
      <c r="C23" s="2">
        <v>26118</v>
      </c>
      <c r="D23" s="2">
        <v>33515</v>
      </c>
      <c r="E23" s="2">
        <v>4912</v>
      </c>
      <c r="F23" s="2">
        <v>1121</v>
      </c>
      <c r="G23" s="2">
        <v>42681</v>
      </c>
      <c r="H23" s="15">
        <v>108347</v>
      </c>
      <c r="I23" s="2">
        <v>6513105</v>
      </c>
      <c r="J23" s="2">
        <v>8357712</v>
      </c>
      <c r="K23" s="2">
        <v>1224916</v>
      </c>
      <c r="L23" s="2">
        <v>279547</v>
      </c>
      <c r="M23" s="2">
        <v>10643459</v>
      </c>
      <c r="N23" s="16">
        <v>27018739</v>
      </c>
    </row>
    <row r="24" spans="1:14" x14ac:dyDescent="0.25">
      <c r="A24" s="347" t="s">
        <v>30</v>
      </c>
      <c r="B24" s="347"/>
      <c r="C24" s="3">
        <v>43</v>
      </c>
      <c r="D24" s="3">
        <v>163</v>
      </c>
      <c r="E24" s="2">
        <v>8564</v>
      </c>
      <c r="F24" s="3">
        <v>100</v>
      </c>
      <c r="G24" s="2">
        <v>13787</v>
      </c>
      <c r="H24" s="15">
        <v>22657</v>
      </c>
      <c r="I24" s="2">
        <v>10721</v>
      </c>
      <c r="J24" s="2">
        <v>40647</v>
      </c>
      <c r="K24" s="2">
        <v>2135624</v>
      </c>
      <c r="L24" s="2">
        <v>24935</v>
      </c>
      <c r="M24" s="2">
        <v>3438096</v>
      </c>
      <c r="N24" s="16">
        <v>5650023</v>
      </c>
    </row>
    <row r="25" spans="1:14" x14ac:dyDescent="0.25">
      <c r="A25" s="347" t="s">
        <v>31</v>
      </c>
      <c r="B25" s="347"/>
      <c r="C25" s="3">
        <v>221</v>
      </c>
      <c r="D25" s="2">
        <v>16856</v>
      </c>
      <c r="E25" s="2">
        <v>2623</v>
      </c>
      <c r="F25" s="3">
        <v>71</v>
      </c>
      <c r="G25" s="3">
        <v>36</v>
      </c>
      <c r="H25" s="15">
        <v>19807</v>
      </c>
      <c r="I25" s="2">
        <v>53775</v>
      </c>
      <c r="J25" s="2">
        <v>4101506</v>
      </c>
      <c r="K25" s="2">
        <v>638245</v>
      </c>
      <c r="L25" s="2">
        <v>17276</v>
      </c>
      <c r="M25" s="2">
        <v>8759</v>
      </c>
      <c r="N25" s="16">
        <v>4819561</v>
      </c>
    </row>
    <row r="26" spans="1:14" x14ac:dyDescent="0.25">
      <c r="A26" s="347" t="s">
        <v>32</v>
      </c>
      <c r="B26" s="347"/>
      <c r="C26" s="3">
        <v>274</v>
      </c>
      <c r="D26" s="3">
        <v>541</v>
      </c>
      <c r="E26" s="2">
        <v>12235</v>
      </c>
      <c r="F26" s="2">
        <v>7106</v>
      </c>
      <c r="G26" s="3">
        <v>864</v>
      </c>
      <c r="H26" s="15">
        <v>21020</v>
      </c>
      <c r="I26" s="2">
        <v>68328</v>
      </c>
      <c r="J26" s="2">
        <v>134910</v>
      </c>
      <c r="K26" s="2">
        <v>3051070</v>
      </c>
      <c r="L26" s="2">
        <v>1772039</v>
      </c>
      <c r="M26" s="2">
        <v>215456</v>
      </c>
      <c r="N26" s="16">
        <v>5241803</v>
      </c>
    </row>
    <row r="27" spans="1:14" x14ac:dyDescent="0.25">
      <c r="A27" s="347" t="s">
        <v>33</v>
      </c>
      <c r="B27" s="347"/>
      <c r="C27" s="3">
        <v>292</v>
      </c>
      <c r="D27" s="3">
        <v>177</v>
      </c>
      <c r="E27" s="2">
        <v>9187</v>
      </c>
      <c r="F27" s="2">
        <v>3784</v>
      </c>
      <c r="G27" s="3">
        <v>89</v>
      </c>
      <c r="H27" s="15">
        <v>13529</v>
      </c>
      <c r="I27" s="2">
        <v>77074</v>
      </c>
      <c r="J27" s="2">
        <v>46720</v>
      </c>
      <c r="K27" s="2">
        <v>2424904</v>
      </c>
      <c r="L27" s="2">
        <v>998786</v>
      </c>
      <c r="M27" s="2">
        <v>23492</v>
      </c>
      <c r="N27" s="16">
        <v>3570976</v>
      </c>
    </row>
    <row r="28" spans="1:14" x14ac:dyDescent="0.25">
      <c r="A28" s="347" t="s">
        <v>34</v>
      </c>
      <c r="B28" s="347"/>
      <c r="C28" s="3">
        <v>79</v>
      </c>
      <c r="D28" s="3">
        <v>335</v>
      </c>
      <c r="E28" s="2">
        <v>4478</v>
      </c>
      <c r="F28" s="3">
        <v>28</v>
      </c>
      <c r="G28" s="2">
        <v>13603</v>
      </c>
      <c r="H28" s="15">
        <v>18523</v>
      </c>
      <c r="I28" s="2">
        <v>19224</v>
      </c>
      <c r="J28" s="2">
        <v>81514</v>
      </c>
      <c r="K28" s="2">
        <v>1089615</v>
      </c>
      <c r="L28" s="2">
        <v>6812</v>
      </c>
      <c r="M28" s="2">
        <v>3309966</v>
      </c>
      <c r="N28" s="16">
        <v>4507131</v>
      </c>
    </row>
    <row r="29" spans="1:14" x14ac:dyDescent="0.25">
      <c r="A29" s="347" t="s">
        <v>35</v>
      </c>
      <c r="B29" s="347"/>
      <c r="C29" s="2">
        <v>14559</v>
      </c>
      <c r="D29" s="3">
        <v>333</v>
      </c>
      <c r="E29" s="3">
        <v>402</v>
      </c>
      <c r="F29" s="3">
        <v>215</v>
      </c>
      <c r="G29" s="3">
        <v>63</v>
      </c>
      <c r="H29" s="15">
        <v>15572</v>
      </c>
      <c r="I29" s="2">
        <v>3630612</v>
      </c>
      <c r="J29" s="2">
        <v>83039</v>
      </c>
      <c r="K29" s="2">
        <v>100247</v>
      </c>
      <c r="L29" s="2">
        <v>53615</v>
      </c>
      <c r="M29" s="2">
        <v>15709</v>
      </c>
      <c r="N29" s="16">
        <v>3883222</v>
      </c>
    </row>
    <row r="30" spans="1:14" x14ac:dyDescent="0.25">
      <c r="A30" s="347" t="s">
        <v>36</v>
      </c>
      <c r="B30" s="347"/>
      <c r="C30" s="2">
        <v>33020</v>
      </c>
      <c r="D30" s="2">
        <v>1159</v>
      </c>
      <c r="E30" s="2">
        <v>7777</v>
      </c>
      <c r="F30" s="2">
        <v>2998</v>
      </c>
      <c r="G30" s="3">
        <v>57</v>
      </c>
      <c r="H30" s="15">
        <v>45011</v>
      </c>
      <c r="I30" s="2">
        <v>8034633</v>
      </c>
      <c r="J30" s="2">
        <v>282016</v>
      </c>
      <c r="K30" s="2">
        <v>1892346</v>
      </c>
      <c r="L30" s="2">
        <v>729492</v>
      </c>
      <c r="M30" s="2">
        <v>13871</v>
      </c>
      <c r="N30" s="16">
        <v>10952358</v>
      </c>
    </row>
    <row r="31" spans="1:14" x14ac:dyDescent="0.25">
      <c r="A31" s="347" t="s">
        <v>37</v>
      </c>
      <c r="B31" s="347"/>
      <c r="C31" s="3">
        <v>275</v>
      </c>
      <c r="D31" s="3">
        <v>676</v>
      </c>
      <c r="E31" s="2">
        <v>5395</v>
      </c>
      <c r="F31" s="3">
        <v>40</v>
      </c>
      <c r="G31" s="2">
        <v>7011</v>
      </c>
      <c r="H31" s="15">
        <v>13397</v>
      </c>
      <c r="I31" s="2">
        <v>72588</v>
      </c>
      <c r="J31" s="2">
        <v>178431</v>
      </c>
      <c r="K31" s="2">
        <v>1424009</v>
      </c>
      <c r="L31" s="2">
        <v>10558</v>
      </c>
      <c r="M31" s="2">
        <v>1850550</v>
      </c>
      <c r="N31" s="16">
        <v>3536136</v>
      </c>
    </row>
    <row r="32" spans="1:14" x14ac:dyDescent="0.25">
      <c r="A32" s="347" t="s">
        <v>38</v>
      </c>
      <c r="B32" s="347"/>
      <c r="C32" s="3">
        <v>281</v>
      </c>
      <c r="D32" s="2">
        <v>12433</v>
      </c>
      <c r="E32" s="2">
        <v>2190</v>
      </c>
      <c r="F32" s="3">
        <v>100</v>
      </c>
      <c r="G32" s="3">
        <v>17</v>
      </c>
      <c r="H32" s="15">
        <v>15021</v>
      </c>
      <c r="I32" s="2">
        <v>70075</v>
      </c>
      <c r="J32" s="2">
        <v>3100445</v>
      </c>
      <c r="K32" s="2">
        <v>546126</v>
      </c>
      <c r="L32" s="2">
        <v>24937</v>
      </c>
      <c r="M32" s="2">
        <v>4237</v>
      </c>
      <c r="N32" s="16">
        <v>3745820</v>
      </c>
    </row>
    <row r="33" spans="1:14" x14ac:dyDescent="0.25">
      <c r="A33" s="347" t="s">
        <v>39</v>
      </c>
      <c r="B33" s="347"/>
      <c r="C33" s="3">
        <v>459</v>
      </c>
      <c r="D33" s="3">
        <v>662</v>
      </c>
      <c r="E33" s="2">
        <v>12653</v>
      </c>
      <c r="F33" s="2">
        <v>9371</v>
      </c>
      <c r="G33" s="3">
        <v>105</v>
      </c>
      <c r="H33" s="15">
        <v>23250</v>
      </c>
      <c r="I33" s="2">
        <v>111687</v>
      </c>
      <c r="J33" s="2">
        <v>161083</v>
      </c>
      <c r="K33" s="2">
        <v>3078805</v>
      </c>
      <c r="L33" s="2">
        <v>2280209</v>
      </c>
      <c r="M33" s="2">
        <v>25549</v>
      </c>
      <c r="N33" s="16">
        <v>5657333</v>
      </c>
    </row>
    <row r="34" spans="1:14" x14ac:dyDescent="0.25">
      <c r="A34" s="347" t="s">
        <v>40</v>
      </c>
      <c r="B34" s="347"/>
      <c r="C34" s="3">
        <v>460</v>
      </c>
      <c r="D34" s="2">
        <v>13090</v>
      </c>
      <c r="E34" s="2">
        <v>2318</v>
      </c>
      <c r="F34" s="3">
        <v>208</v>
      </c>
      <c r="G34" s="3">
        <v>23</v>
      </c>
      <c r="H34" s="15">
        <v>16099</v>
      </c>
      <c r="I34" s="2">
        <v>114711</v>
      </c>
      <c r="J34" s="2">
        <v>3264283</v>
      </c>
      <c r="K34" s="2">
        <v>578045</v>
      </c>
      <c r="L34" s="2">
        <v>51869</v>
      </c>
      <c r="M34" s="2">
        <v>5736</v>
      </c>
      <c r="N34" s="16">
        <v>4014644</v>
      </c>
    </row>
    <row r="35" spans="1:14" x14ac:dyDescent="0.25">
      <c r="A35" s="347" t="s">
        <v>41</v>
      </c>
      <c r="B35" s="347"/>
      <c r="C35" s="3">
        <v>113</v>
      </c>
      <c r="D35" s="3">
        <v>134</v>
      </c>
      <c r="E35" s="2">
        <v>8937</v>
      </c>
      <c r="F35" s="3">
        <v>46</v>
      </c>
      <c r="G35" s="2">
        <v>8709</v>
      </c>
      <c r="H35" s="15">
        <v>17939</v>
      </c>
      <c r="I35" s="2">
        <v>29828</v>
      </c>
      <c r="J35" s="2">
        <v>35370</v>
      </c>
      <c r="K35" s="2">
        <v>2358918</v>
      </c>
      <c r="L35" s="2">
        <v>12143</v>
      </c>
      <c r="M35" s="2">
        <v>2298737</v>
      </c>
      <c r="N35" s="16">
        <v>4734996</v>
      </c>
    </row>
    <row r="36" spans="1:14" x14ac:dyDescent="0.25">
      <c r="A36" s="347" t="s">
        <v>42</v>
      </c>
      <c r="B36" s="347"/>
      <c r="C36" s="2">
        <v>17232</v>
      </c>
      <c r="D36" s="3">
        <v>564</v>
      </c>
      <c r="E36" s="2">
        <v>21165</v>
      </c>
      <c r="F36" s="3">
        <v>207</v>
      </c>
      <c r="G36" s="3">
        <v>49</v>
      </c>
      <c r="H36" s="15">
        <v>39217</v>
      </c>
      <c r="I36" s="2">
        <v>4192997</v>
      </c>
      <c r="J36" s="2">
        <v>137235</v>
      </c>
      <c r="K36" s="2">
        <v>5149999</v>
      </c>
      <c r="L36" s="2">
        <v>50369</v>
      </c>
      <c r="M36" s="2">
        <v>11923</v>
      </c>
      <c r="N36" s="16">
        <v>9542523</v>
      </c>
    </row>
    <row r="37" spans="1:14" x14ac:dyDescent="0.25">
      <c r="A37" s="347" t="s">
        <v>43</v>
      </c>
      <c r="B37" s="347"/>
      <c r="C37" s="3">
        <v>333</v>
      </c>
      <c r="D37" s="2">
        <v>1305</v>
      </c>
      <c r="E37" s="2">
        <v>5213</v>
      </c>
      <c r="F37" s="3">
        <v>53</v>
      </c>
      <c r="G37" s="2">
        <v>9083</v>
      </c>
      <c r="H37" s="15">
        <v>15987</v>
      </c>
      <c r="I37" s="2">
        <v>83041</v>
      </c>
      <c r="J37" s="2">
        <v>325431</v>
      </c>
      <c r="K37" s="2">
        <v>1299977</v>
      </c>
      <c r="L37" s="2">
        <v>13216</v>
      </c>
      <c r="M37" s="2">
        <v>2265048</v>
      </c>
      <c r="N37" s="16">
        <v>3986713</v>
      </c>
    </row>
    <row r="38" spans="1:14" x14ac:dyDescent="0.25">
      <c r="A38" s="347" t="s">
        <v>44</v>
      </c>
      <c r="B38" s="347"/>
      <c r="C38" s="3">
        <v>56</v>
      </c>
      <c r="D38" s="3">
        <v>248</v>
      </c>
      <c r="E38" s="3">
        <v>136</v>
      </c>
      <c r="F38" s="2">
        <v>10481</v>
      </c>
      <c r="G38" s="3">
        <v>72</v>
      </c>
      <c r="H38" s="15">
        <v>10993</v>
      </c>
      <c r="I38" s="2">
        <v>16527</v>
      </c>
      <c r="J38" s="2">
        <v>73195</v>
      </c>
      <c r="K38" s="2">
        <v>40138</v>
      </c>
      <c r="L38" s="2">
        <v>3093379</v>
      </c>
      <c r="M38" s="2">
        <v>21250</v>
      </c>
      <c r="N38" s="16">
        <v>3244489</v>
      </c>
    </row>
    <row r="39" spans="1:14" x14ac:dyDescent="0.25">
      <c r="A39" s="347" t="s">
        <v>45</v>
      </c>
      <c r="B39" s="347"/>
      <c r="C39" s="3">
        <v>403</v>
      </c>
      <c r="D39" s="2">
        <v>19792</v>
      </c>
      <c r="E39" s="2">
        <v>7912</v>
      </c>
      <c r="F39" s="3">
        <v>297</v>
      </c>
      <c r="G39" s="3">
        <v>31</v>
      </c>
      <c r="H39" s="15">
        <v>28435</v>
      </c>
      <c r="I39" s="2">
        <v>100496</v>
      </c>
      <c r="J39" s="2">
        <v>4935577</v>
      </c>
      <c r="K39" s="2">
        <v>1973034</v>
      </c>
      <c r="L39" s="2">
        <v>74063</v>
      </c>
      <c r="M39" s="2">
        <v>7730</v>
      </c>
      <c r="N39" s="16">
        <v>7090900</v>
      </c>
    </row>
    <row r="40" spans="1:14" x14ac:dyDescent="0.25">
      <c r="A40" s="347" t="s">
        <v>46</v>
      </c>
      <c r="B40" s="347"/>
      <c r="C40" s="3">
        <v>562</v>
      </c>
      <c r="D40" s="3">
        <v>328</v>
      </c>
      <c r="E40" s="2">
        <v>19521</v>
      </c>
      <c r="F40" s="3">
        <v>398</v>
      </c>
      <c r="G40" s="2">
        <v>11992</v>
      </c>
      <c r="H40" s="15">
        <v>32801</v>
      </c>
      <c r="I40" s="2">
        <v>140146</v>
      </c>
      <c r="J40" s="2">
        <v>81793</v>
      </c>
      <c r="K40" s="2">
        <v>4867995</v>
      </c>
      <c r="L40" s="2">
        <v>99250</v>
      </c>
      <c r="M40" s="2">
        <v>2990472</v>
      </c>
      <c r="N40" s="16">
        <v>8179656</v>
      </c>
    </row>
    <row r="41" spans="1:14" x14ac:dyDescent="0.25">
      <c r="A41" s="347" t="s">
        <v>47</v>
      </c>
      <c r="B41" s="347"/>
      <c r="C41" s="2">
        <v>16996</v>
      </c>
      <c r="D41" s="3">
        <v>270</v>
      </c>
      <c r="E41" s="2">
        <v>2197</v>
      </c>
      <c r="F41" s="3">
        <v>278</v>
      </c>
      <c r="G41" s="3">
        <v>86</v>
      </c>
      <c r="H41" s="15">
        <v>19827</v>
      </c>
      <c r="I41" s="2">
        <v>4238332</v>
      </c>
      <c r="J41" s="2">
        <v>67329</v>
      </c>
      <c r="K41" s="2">
        <v>547870</v>
      </c>
      <c r="L41" s="2">
        <v>69325</v>
      </c>
      <c r="M41" s="2">
        <v>21446</v>
      </c>
      <c r="N41" s="16">
        <v>4944302</v>
      </c>
    </row>
    <row r="42" spans="1:14" x14ac:dyDescent="0.25">
      <c r="A42" s="347" t="s">
        <v>48</v>
      </c>
      <c r="B42" s="347"/>
      <c r="C42" s="2">
        <v>22346</v>
      </c>
      <c r="D42" s="2">
        <v>6291</v>
      </c>
      <c r="E42" s="2">
        <v>22082</v>
      </c>
      <c r="F42" s="2">
        <v>26957</v>
      </c>
      <c r="G42" s="2">
        <v>1692</v>
      </c>
      <c r="H42" s="15">
        <v>79368</v>
      </c>
      <c r="I42" s="2">
        <v>5572473</v>
      </c>
      <c r="J42" s="2">
        <v>1568801</v>
      </c>
      <c r="K42" s="2">
        <v>5506640</v>
      </c>
      <c r="L42" s="2">
        <v>6722330</v>
      </c>
      <c r="M42" s="2">
        <v>421937</v>
      </c>
      <c r="N42" s="16">
        <v>19792181</v>
      </c>
    </row>
    <row r="43" spans="1:14" x14ac:dyDescent="0.25">
      <c r="A43" s="347" t="s">
        <v>49</v>
      </c>
      <c r="B43" s="347"/>
      <c r="C43" s="3">
        <v>251</v>
      </c>
      <c r="D43" s="3">
        <v>648</v>
      </c>
      <c r="E43" s="2">
        <v>19266</v>
      </c>
      <c r="F43" s="3">
        <v>53</v>
      </c>
      <c r="G43" s="2">
        <v>3770</v>
      </c>
      <c r="H43" s="15">
        <v>23988</v>
      </c>
      <c r="I43" s="2">
        <v>70067</v>
      </c>
      <c r="J43" s="2">
        <v>180897</v>
      </c>
      <c r="K43" s="2">
        <v>5378264</v>
      </c>
      <c r="L43" s="2">
        <v>14794</v>
      </c>
      <c r="M43" s="2">
        <v>1052427</v>
      </c>
      <c r="N43" s="16">
        <v>6696449</v>
      </c>
    </row>
    <row r="44" spans="1:14" x14ac:dyDescent="0.25">
      <c r="A44" s="347" t="s">
        <v>50</v>
      </c>
      <c r="B44" s="347"/>
      <c r="C44" s="3">
        <v>555</v>
      </c>
      <c r="D44" s="3">
        <v>766</v>
      </c>
      <c r="E44" s="2">
        <v>18905</v>
      </c>
      <c r="F44" s="2">
        <v>4100</v>
      </c>
      <c r="G44" s="3">
        <v>118</v>
      </c>
      <c r="H44" s="15">
        <v>24444</v>
      </c>
      <c r="I44" s="2">
        <v>135046</v>
      </c>
      <c r="J44" s="2">
        <v>186388</v>
      </c>
      <c r="K44" s="2">
        <v>4600083</v>
      </c>
      <c r="L44" s="2">
        <v>997639</v>
      </c>
      <c r="M44" s="2">
        <v>28712</v>
      </c>
      <c r="N44" s="16">
        <v>5947868</v>
      </c>
    </row>
    <row r="45" spans="1:14" x14ac:dyDescent="0.25">
      <c r="A45" s="347" t="s">
        <v>51</v>
      </c>
      <c r="B45" s="347"/>
      <c r="C45" s="3">
        <v>196</v>
      </c>
      <c r="D45" s="3">
        <v>138</v>
      </c>
      <c r="E45" s="2">
        <v>7394</v>
      </c>
      <c r="F45" s="2">
        <v>5344</v>
      </c>
      <c r="G45" s="3">
        <v>49</v>
      </c>
      <c r="H45" s="15">
        <v>13121</v>
      </c>
      <c r="I45" s="2">
        <v>48877</v>
      </c>
      <c r="J45" s="2">
        <v>34413</v>
      </c>
      <c r="K45" s="2">
        <v>1843859</v>
      </c>
      <c r="L45" s="2">
        <v>1332646</v>
      </c>
      <c r="M45" s="2">
        <v>12218</v>
      </c>
      <c r="N45" s="16">
        <v>3272013</v>
      </c>
    </row>
    <row r="46" spans="1:14" x14ac:dyDescent="0.25">
      <c r="A46" s="347" t="s">
        <v>52</v>
      </c>
      <c r="B46" s="347"/>
      <c r="C46" s="2">
        <v>1190</v>
      </c>
      <c r="D46" s="2">
        <v>1063</v>
      </c>
      <c r="E46" s="2">
        <v>14226</v>
      </c>
      <c r="F46" s="2">
        <v>7156</v>
      </c>
      <c r="G46" s="3">
        <v>106</v>
      </c>
      <c r="H46" s="15">
        <v>23741</v>
      </c>
      <c r="I46" s="2">
        <v>296752</v>
      </c>
      <c r="J46" s="2">
        <v>265082</v>
      </c>
      <c r="K46" s="2">
        <v>3547569</v>
      </c>
      <c r="L46" s="2">
        <v>1784509</v>
      </c>
      <c r="M46" s="2">
        <v>26433</v>
      </c>
      <c r="N46" s="16">
        <v>5920345</v>
      </c>
    </row>
    <row r="47" spans="1:14" x14ac:dyDescent="0.25">
      <c r="A47" s="347" t="s">
        <v>53</v>
      </c>
      <c r="B47" s="347"/>
      <c r="C47" s="2">
        <v>32832</v>
      </c>
      <c r="D47" s="3">
        <v>565</v>
      </c>
      <c r="E47" s="2">
        <v>4078</v>
      </c>
      <c r="F47" s="3">
        <v>394</v>
      </c>
      <c r="G47" s="3">
        <v>146</v>
      </c>
      <c r="H47" s="15">
        <v>38015</v>
      </c>
      <c r="I47" s="2">
        <v>8187391</v>
      </c>
      <c r="J47" s="2">
        <v>140895</v>
      </c>
      <c r="K47" s="2">
        <v>1016940</v>
      </c>
      <c r="L47" s="2">
        <v>98252</v>
      </c>
      <c r="M47" s="2">
        <v>36408</v>
      </c>
      <c r="N47" s="16">
        <v>9479886</v>
      </c>
    </row>
    <row r="48" spans="1:14" x14ac:dyDescent="0.25">
      <c r="A48" s="347" t="s">
        <v>54</v>
      </c>
      <c r="B48" s="347"/>
      <c r="C48" s="3">
        <v>184</v>
      </c>
      <c r="D48" s="2">
        <v>9969</v>
      </c>
      <c r="E48" s="3">
        <v>866</v>
      </c>
      <c r="F48" s="3">
        <v>62</v>
      </c>
      <c r="G48" s="3">
        <v>26</v>
      </c>
      <c r="H48" s="15">
        <v>11107</v>
      </c>
      <c r="I48" s="2">
        <v>48567</v>
      </c>
      <c r="J48" s="2">
        <v>2631312</v>
      </c>
      <c r="K48" s="2">
        <v>228582</v>
      </c>
      <c r="L48" s="2">
        <v>16366</v>
      </c>
      <c r="M48" s="2">
        <v>6864</v>
      </c>
      <c r="N48" s="16">
        <v>2931691</v>
      </c>
    </row>
    <row r="49" spans="1:14" x14ac:dyDescent="0.25">
      <c r="A49" s="347" t="s">
        <v>55</v>
      </c>
      <c r="B49" s="347"/>
      <c r="C49" s="3">
        <v>61</v>
      </c>
      <c r="D49" s="3">
        <v>92</v>
      </c>
      <c r="E49" s="2">
        <v>6433</v>
      </c>
      <c r="F49" s="3">
        <v>17</v>
      </c>
      <c r="G49" s="2">
        <v>6016</v>
      </c>
      <c r="H49" s="15">
        <v>12619</v>
      </c>
      <c r="I49" s="2">
        <v>17027</v>
      </c>
      <c r="J49" s="2">
        <v>25682</v>
      </c>
      <c r="K49" s="2">
        <v>1795826</v>
      </c>
      <c r="L49" s="2">
        <v>4744</v>
      </c>
      <c r="M49" s="2">
        <v>1679416</v>
      </c>
      <c r="N49" s="16">
        <v>3522695</v>
      </c>
    </row>
    <row r="50" spans="1:14" x14ac:dyDescent="0.25">
      <c r="A50" s="347" t="s">
        <v>56</v>
      </c>
      <c r="B50" s="347"/>
      <c r="C50" s="2">
        <v>31035</v>
      </c>
      <c r="D50" s="2">
        <v>5507</v>
      </c>
      <c r="E50" s="2">
        <v>7647</v>
      </c>
      <c r="F50" s="3">
        <v>372</v>
      </c>
      <c r="G50" s="2">
        <v>1531</v>
      </c>
      <c r="H50" s="15">
        <v>46092</v>
      </c>
      <c r="I50" s="2">
        <v>7739269</v>
      </c>
      <c r="J50" s="2">
        <v>1373294</v>
      </c>
      <c r="K50" s="2">
        <v>1906948</v>
      </c>
      <c r="L50" s="2">
        <v>92767</v>
      </c>
      <c r="M50" s="2">
        <v>381786</v>
      </c>
      <c r="N50" s="16">
        <v>11494064</v>
      </c>
    </row>
    <row r="51" spans="1:14" x14ac:dyDescent="0.25">
      <c r="A51" s="347" t="s">
        <v>57</v>
      </c>
      <c r="B51" s="347"/>
      <c r="C51" s="3">
        <v>610</v>
      </c>
      <c r="D51" s="2">
        <v>10646</v>
      </c>
      <c r="E51" s="2">
        <v>7410</v>
      </c>
      <c r="F51" s="3">
        <v>118</v>
      </c>
      <c r="G51" s="2">
        <v>23701</v>
      </c>
      <c r="H51" s="15">
        <v>42485</v>
      </c>
      <c r="I51" s="2">
        <v>148430</v>
      </c>
      <c r="J51" s="2">
        <v>2590452</v>
      </c>
      <c r="K51" s="2">
        <v>1803045</v>
      </c>
      <c r="L51" s="2">
        <v>28713</v>
      </c>
      <c r="M51" s="2">
        <v>5767074</v>
      </c>
      <c r="N51" s="16">
        <v>10337714</v>
      </c>
    </row>
    <row r="52" spans="1:14" x14ac:dyDescent="0.25">
      <c r="A52" s="347" t="s">
        <v>58</v>
      </c>
      <c r="B52" s="347"/>
      <c r="C52" s="3">
        <v>262</v>
      </c>
      <c r="D52" s="3">
        <v>225</v>
      </c>
      <c r="E52" s="2">
        <v>16412</v>
      </c>
      <c r="F52" s="3">
        <v>142</v>
      </c>
      <c r="G52" s="2">
        <v>5675</v>
      </c>
      <c r="H52" s="15">
        <v>22716</v>
      </c>
      <c r="I52" s="2">
        <v>65334</v>
      </c>
      <c r="J52" s="2">
        <v>56107</v>
      </c>
      <c r="K52" s="2">
        <v>4092697</v>
      </c>
      <c r="L52" s="2">
        <v>35411</v>
      </c>
      <c r="M52" s="2">
        <v>1415189</v>
      </c>
      <c r="N52" s="16">
        <v>5664738</v>
      </c>
    </row>
    <row r="53" spans="1:14" x14ac:dyDescent="0.25">
      <c r="A53" s="347" t="s">
        <v>59</v>
      </c>
      <c r="B53" s="347"/>
      <c r="C53" s="2">
        <v>1448</v>
      </c>
      <c r="D53" s="2">
        <v>2387</v>
      </c>
      <c r="E53" s="3">
        <v>566</v>
      </c>
      <c r="F53" s="3">
        <v>113</v>
      </c>
      <c r="G53" s="2">
        <v>22092</v>
      </c>
      <c r="H53" s="15">
        <v>26606</v>
      </c>
      <c r="I53" s="2">
        <v>361089</v>
      </c>
      <c r="J53" s="2">
        <v>595253</v>
      </c>
      <c r="K53" s="2">
        <v>141145</v>
      </c>
      <c r="L53" s="2">
        <v>28178</v>
      </c>
      <c r="M53" s="2">
        <v>5509132</v>
      </c>
      <c r="N53" s="16">
        <v>6634797</v>
      </c>
    </row>
    <row r="54" spans="1:14" x14ac:dyDescent="0.25">
      <c r="A54" s="347" t="s">
        <v>60</v>
      </c>
      <c r="B54" s="347"/>
      <c r="C54" s="3">
        <v>414</v>
      </c>
      <c r="D54" s="3">
        <v>205</v>
      </c>
      <c r="E54" s="2">
        <v>10500</v>
      </c>
      <c r="F54" s="2">
        <v>7940</v>
      </c>
      <c r="G54" s="3">
        <v>43</v>
      </c>
      <c r="H54" s="15">
        <v>19102</v>
      </c>
      <c r="I54" s="2">
        <v>100736</v>
      </c>
      <c r="J54" s="2">
        <v>49880</v>
      </c>
      <c r="K54" s="2">
        <v>2554926</v>
      </c>
      <c r="L54" s="2">
        <v>1932011</v>
      </c>
      <c r="M54" s="2">
        <v>10463</v>
      </c>
      <c r="N54" s="16">
        <v>4648016</v>
      </c>
    </row>
    <row r="55" spans="1:14" x14ac:dyDescent="0.25">
      <c r="A55" s="347" t="s">
        <v>61</v>
      </c>
      <c r="B55" s="347"/>
      <c r="C55" s="3">
        <v>304</v>
      </c>
      <c r="D55" s="3">
        <v>311</v>
      </c>
      <c r="E55" s="2">
        <v>10790</v>
      </c>
      <c r="F55" s="2">
        <v>5787</v>
      </c>
      <c r="G55" s="3">
        <v>49</v>
      </c>
      <c r="H55" s="15">
        <v>17241</v>
      </c>
      <c r="I55" s="2">
        <v>80241</v>
      </c>
      <c r="J55" s="2">
        <v>82089</v>
      </c>
      <c r="K55" s="2">
        <v>2848015</v>
      </c>
      <c r="L55" s="2">
        <v>1527476</v>
      </c>
      <c r="M55" s="2">
        <v>12934</v>
      </c>
      <c r="N55" s="16">
        <v>4550755</v>
      </c>
    </row>
    <row r="56" spans="1:14" x14ac:dyDescent="0.25">
      <c r="A56" s="347" t="s">
        <v>62</v>
      </c>
      <c r="B56" s="347"/>
      <c r="C56" s="3">
        <v>176</v>
      </c>
      <c r="D56" s="2">
        <v>21198</v>
      </c>
      <c r="E56" s="2">
        <v>5108</v>
      </c>
      <c r="F56" s="3">
        <v>87</v>
      </c>
      <c r="G56" s="3">
        <v>40</v>
      </c>
      <c r="H56" s="15">
        <v>26609</v>
      </c>
      <c r="I56" s="2">
        <v>42826</v>
      </c>
      <c r="J56" s="2">
        <v>5158029</v>
      </c>
      <c r="K56" s="2">
        <v>1242911</v>
      </c>
      <c r="L56" s="2">
        <v>21169</v>
      </c>
      <c r="M56" s="2">
        <v>9733</v>
      </c>
      <c r="N56" s="16">
        <v>6474668</v>
      </c>
    </row>
    <row r="57" spans="1:14" x14ac:dyDescent="0.25">
      <c r="A57" s="347" t="s">
        <v>63</v>
      </c>
      <c r="B57" s="347"/>
      <c r="C57" s="2">
        <v>3565</v>
      </c>
      <c r="D57" s="2">
        <v>1479</v>
      </c>
      <c r="E57" s="2">
        <v>2234</v>
      </c>
      <c r="F57" s="2">
        <v>1696</v>
      </c>
      <c r="G57" s="3">
        <v>782</v>
      </c>
      <c r="H57" s="15">
        <v>9756</v>
      </c>
      <c r="I57" s="2">
        <v>613812</v>
      </c>
      <c r="J57" s="2">
        <v>254650</v>
      </c>
      <c r="K57" s="2">
        <v>384644</v>
      </c>
      <c r="L57" s="2">
        <v>292013</v>
      </c>
      <c r="M57" s="2">
        <v>134642</v>
      </c>
      <c r="N57" s="16">
        <v>1679761</v>
      </c>
    </row>
    <row r="58" spans="1:14" x14ac:dyDescent="0.25">
      <c r="A58" s="347" t="s">
        <v>64</v>
      </c>
      <c r="B58" s="347"/>
      <c r="C58" s="2">
        <v>10697</v>
      </c>
      <c r="D58" s="2">
        <v>1464</v>
      </c>
      <c r="E58" s="2">
        <v>3936</v>
      </c>
      <c r="F58" s="2">
        <v>1275</v>
      </c>
      <c r="G58" s="3">
        <v>789</v>
      </c>
      <c r="H58" s="15">
        <v>18161</v>
      </c>
      <c r="I58" s="2">
        <v>1841781</v>
      </c>
      <c r="J58" s="2">
        <v>252066</v>
      </c>
      <c r="K58" s="2">
        <v>677691</v>
      </c>
      <c r="L58" s="2">
        <v>219527</v>
      </c>
      <c r="M58" s="2">
        <v>135848</v>
      </c>
      <c r="N58" s="16">
        <v>3126913</v>
      </c>
    </row>
    <row r="59" spans="1:14" x14ac:dyDescent="0.25">
      <c r="A59" s="347" t="s">
        <v>65</v>
      </c>
      <c r="B59" s="347"/>
      <c r="C59" s="2">
        <v>4088</v>
      </c>
      <c r="D59" s="2">
        <v>12501</v>
      </c>
      <c r="E59" s="2">
        <v>6417</v>
      </c>
      <c r="F59" s="3">
        <v>983</v>
      </c>
      <c r="G59" s="3">
        <v>741</v>
      </c>
      <c r="H59" s="15">
        <v>24730</v>
      </c>
      <c r="I59" s="2">
        <v>703860</v>
      </c>
      <c r="J59" s="2">
        <v>2152387</v>
      </c>
      <c r="K59" s="2">
        <v>1104862</v>
      </c>
      <c r="L59" s="2">
        <v>169250</v>
      </c>
      <c r="M59" s="2">
        <v>127583</v>
      </c>
      <c r="N59" s="16">
        <v>4257942</v>
      </c>
    </row>
    <row r="60" spans="1:14" x14ac:dyDescent="0.25">
      <c r="A60" s="347" t="s">
        <v>66</v>
      </c>
      <c r="B60" s="347"/>
      <c r="C60" s="2">
        <v>1498</v>
      </c>
      <c r="D60" s="2">
        <v>1758</v>
      </c>
      <c r="E60" s="3">
        <v>174</v>
      </c>
      <c r="F60" s="3">
        <v>41</v>
      </c>
      <c r="G60" s="2">
        <v>2511</v>
      </c>
      <c r="H60" s="15">
        <v>5982</v>
      </c>
      <c r="I60" s="2">
        <v>211056</v>
      </c>
      <c r="J60" s="2">
        <v>247688</v>
      </c>
      <c r="K60" s="2">
        <v>24516</v>
      </c>
      <c r="L60" s="2">
        <v>5776</v>
      </c>
      <c r="M60" s="2">
        <v>353778</v>
      </c>
      <c r="N60" s="16">
        <v>842814</v>
      </c>
    </row>
    <row r="61" spans="1:14" x14ac:dyDescent="0.25">
      <c r="A61" s="347" t="s">
        <v>67</v>
      </c>
      <c r="B61" s="347"/>
      <c r="C61" s="3">
        <v>12</v>
      </c>
      <c r="D61" s="3">
        <v>16</v>
      </c>
      <c r="E61" s="2">
        <v>1658</v>
      </c>
      <c r="F61" s="3">
        <v>27</v>
      </c>
      <c r="G61" s="2">
        <v>2283</v>
      </c>
      <c r="H61" s="15">
        <v>3996</v>
      </c>
      <c r="I61" s="2">
        <v>2066</v>
      </c>
      <c r="J61" s="2">
        <v>2755</v>
      </c>
      <c r="K61" s="2">
        <v>285469</v>
      </c>
      <c r="L61" s="2">
        <v>4649</v>
      </c>
      <c r="M61" s="2">
        <v>393081</v>
      </c>
      <c r="N61" s="16">
        <v>688020</v>
      </c>
    </row>
    <row r="62" spans="1:14" x14ac:dyDescent="0.25">
      <c r="A62" s="347" t="s">
        <v>68</v>
      </c>
      <c r="B62" s="347"/>
      <c r="C62" s="3">
        <v>217</v>
      </c>
      <c r="D62" s="3">
        <v>70</v>
      </c>
      <c r="E62" s="3">
        <v>66</v>
      </c>
      <c r="F62" s="3">
        <v>34</v>
      </c>
      <c r="G62" s="3">
        <v>20</v>
      </c>
      <c r="H62" s="17">
        <v>407</v>
      </c>
      <c r="I62" s="2">
        <v>30574</v>
      </c>
      <c r="J62" s="2">
        <v>9862</v>
      </c>
      <c r="K62" s="2">
        <v>9299</v>
      </c>
      <c r="L62" s="2">
        <v>4791</v>
      </c>
      <c r="M62" s="2">
        <v>2818</v>
      </c>
      <c r="N62" s="16">
        <v>57344</v>
      </c>
    </row>
    <row r="63" spans="1:14" x14ac:dyDescent="0.25">
      <c r="A63" s="347" t="s">
        <v>69</v>
      </c>
      <c r="B63" s="347"/>
      <c r="C63" s="3">
        <v>851</v>
      </c>
      <c r="D63" s="2">
        <v>1522</v>
      </c>
      <c r="E63" s="2">
        <v>3330</v>
      </c>
      <c r="F63" s="3">
        <v>766</v>
      </c>
      <c r="G63" s="3">
        <v>136</v>
      </c>
      <c r="H63" s="15">
        <v>6605</v>
      </c>
      <c r="I63" s="2">
        <v>119900</v>
      </c>
      <c r="J63" s="2">
        <v>214437</v>
      </c>
      <c r="K63" s="2">
        <v>469169</v>
      </c>
      <c r="L63" s="2">
        <v>107923</v>
      </c>
      <c r="M63" s="2">
        <v>19161</v>
      </c>
      <c r="N63" s="16">
        <v>930590</v>
      </c>
    </row>
    <row r="64" spans="1:14" x14ac:dyDescent="0.25">
      <c r="A64" s="347" t="s">
        <v>70</v>
      </c>
      <c r="B64" s="347"/>
      <c r="C64" s="2">
        <v>1243</v>
      </c>
      <c r="D64" s="3">
        <v>321</v>
      </c>
      <c r="E64" s="3">
        <v>380</v>
      </c>
      <c r="F64" s="3">
        <v>144</v>
      </c>
      <c r="G64" s="3">
        <v>92</v>
      </c>
      <c r="H64" s="15">
        <v>2180</v>
      </c>
      <c r="I64" s="2">
        <v>220862</v>
      </c>
      <c r="J64" s="2">
        <v>57036</v>
      </c>
      <c r="K64" s="2">
        <v>67520</v>
      </c>
      <c r="L64" s="2">
        <v>25587</v>
      </c>
      <c r="M64" s="2">
        <v>16347</v>
      </c>
      <c r="N64" s="16">
        <v>387352</v>
      </c>
    </row>
    <row r="65" spans="1:14" x14ac:dyDescent="0.25">
      <c r="A65" s="347" t="s">
        <v>71</v>
      </c>
      <c r="B65" s="347"/>
      <c r="C65" s="3">
        <v>27</v>
      </c>
      <c r="D65" s="3">
        <v>5</v>
      </c>
      <c r="E65" s="3">
        <v>3</v>
      </c>
      <c r="F65" s="3">
        <v>3</v>
      </c>
      <c r="G65" s="3">
        <v>8</v>
      </c>
      <c r="H65" s="17">
        <v>46</v>
      </c>
      <c r="I65" s="2">
        <v>7970</v>
      </c>
      <c r="J65" s="2">
        <v>1475</v>
      </c>
      <c r="K65" s="3">
        <v>885</v>
      </c>
      <c r="L65" s="3">
        <v>885</v>
      </c>
      <c r="M65" s="2">
        <v>2360</v>
      </c>
      <c r="N65" s="16">
        <v>13575</v>
      </c>
    </row>
    <row r="66" spans="1:14" s="1" customFormat="1" x14ac:dyDescent="0.25">
      <c r="A66" s="348" t="s">
        <v>72</v>
      </c>
      <c r="B66" s="348"/>
      <c r="C66" s="14">
        <v>606912</v>
      </c>
      <c r="D66" s="14">
        <v>434241</v>
      </c>
      <c r="E66" s="14">
        <v>458249</v>
      </c>
      <c r="F66" s="14">
        <v>199904</v>
      </c>
      <c r="G66" s="14">
        <v>228993</v>
      </c>
      <c r="H66" s="15">
        <v>1928299</v>
      </c>
      <c r="I66" s="14">
        <v>143195019</v>
      </c>
      <c r="J66" s="14">
        <v>101124696</v>
      </c>
      <c r="K66" s="14">
        <v>109420595</v>
      </c>
      <c r="L66" s="14">
        <v>46986986</v>
      </c>
      <c r="M66" s="14">
        <v>56009581</v>
      </c>
      <c r="N66" s="16">
        <v>456736877</v>
      </c>
    </row>
  </sheetData>
  <mergeCells count="68">
    <mergeCell ref="L1:N1"/>
    <mergeCell ref="A5:B5"/>
    <mergeCell ref="A2:N2"/>
    <mergeCell ref="A3:A4"/>
    <mergeCell ref="B3:B4"/>
    <mergeCell ref="C3:H3"/>
    <mergeCell ref="I3:N3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7:B47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2:B42"/>
    <mergeCell ref="A43:B43"/>
    <mergeCell ref="A44:B44"/>
    <mergeCell ref="A45:B45"/>
    <mergeCell ref="A46:B46"/>
    <mergeCell ref="A66:B66"/>
    <mergeCell ref="A60:B60"/>
    <mergeCell ref="A61:B61"/>
    <mergeCell ref="A62:B62"/>
    <mergeCell ref="A63:B63"/>
    <mergeCell ref="A64:B64"/>
    <mergeCell ref="A65:B65"/>
    <mergeCell ref="A59:B59"/>
    <mergeCell ref="A48:B48"/>
    <mergeCell ref="A49:B49"/>
    <mergeCell ref="A54:B54"/>
    <mergeCell ref="A55:B55"/>
    <mergeCell ref="A56:B56"/>
    <mergeCell ref="A57:B57"/>
    <mergeCell ref="A58:B58"/>
    <mergeCell ref="A50:B50"/>
    <mergeCell ref="A51:B51"/>
    <mergeCell ref="A52:B52"/>
    <mergeCell ref="A53:B53"/>
  </mergeCells>
  <pageMargins left="0.7" right="0.7" top="0.75" bottom="0.75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5</vt:i4>
      </vt:variant>
    </vt:vector>
  </HeadingPairs>
  <TitlesOfParts>
    <vt:vector size="25" baseType="lpstr">
      <vt:lpstr>прил 7.1</vt:lpstr>
      <vt:lpstr>прил 7</vt:lpstr>
      <vt:lpstr>прил 6.1</vt:lpstr>
      <vt:lpstr>прил 6</vt:lpstr>
      <vt:lpstr>прил 5.1</vt:lpstr>
      <vt:lpstr>прил 5</vt:lpstr>
      <vt:lpstr>прил 4.1</vt:lpstr>
      <vt:lpstr>прил 4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1.11'!Область_печати</vt:lpstr>
      <vt:lpstr>'прил 1.8'!Область_печати</vt:lpstr>
      <vt:lpstr>'прил 4.1'!Область_печати</vt:lpstr>
      <vt:lpstr>'прил 5'!Область_печати</vt:lpstr>
      <vt:lpstr>'прил 5.1'!Область_печати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2018-09-27T12:40:13Z</dcterms:modified>
</cp:coreProperties>
</file>